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FINANCIERA\Desktop\RP CDP JOSE\"/>
    </mc:Choice>
  </mc:AlternateContent>
  <bookViews>
    <workbookView xWindow="0" yWindow="0" windowWidth="19200" windowHeight="7310"/>
  </bookViews>
  <sheets>
    <sheet name="FT-GF-026" sheetId="3" r:id="rId1"/>
    <sheet name="Hoja1" sheetId="4" r:id="rId2"/>
  </sheets>
  <calcPr calcId="152511"/>
</workbook>
</file>

<file path=xl/calcChain.xml><?xml version="1.0" encoding="utf-8"?>
<calcChain xmlns="http://schemas.openxmlformats.org/spreadsheetml/2006/main">
  <c r="S23" i="3" l="1"/>
  <c r="S18" i="3"/>
  <c r="S11" i="3"/>
  <c r="Q18" i="3"/>
  <c r="Q15" i="3"/>
  <c r="Q14" i="3"/>
  <c r="Q13" i="3"/>
  <c r="P31" i="3"/>
  <c r="P30" i="3"/>
  <c r="P29" i="3"/>
  <c r="P26" i="3"/>
  <c r="P25" i="3"/>
  <c r="P23" i="3"/>
  <c r="P22" i="3"/>
  <c r="P21" i="3"/>
  <c r="P18" i="3"/>
  <c r="P15" i="3"/>
  <c r="P14" i="3"/>
  <c r="P11" i="3"/>
  <c r="P10" i="3"/>
  <c r="P9" i="3"/>
  <c r="N31" i="3"/>
  <c r="N29" i="3"/>
  <c r="N28" i="3"/>
  <c r="N25" i="3"/>
  <c r="N18" i="3"/>
  <c r="L31" i="3"/>
  <c r="L30" i="3"/>
  <c r="L29" i="3"/>
  <c r="L28" i="3"/>
  <c r="L25" i="3"/>
  <c r="L18" i="3"/>
  <c r="L10" i="3"/>
  <c r="R32" i="3"/>
  <c r="O32" i="3"/>
  <c r="M32" i="3"/>
  <c r="K32" i="3"/>
  <c r="I32" i="3"/>
  <c r="H32" i="3"/>
  <c r="G32" i="3"/>
  <c r="F32" i="3"/>
  <c r="R24" i="3"/>
  <c r="O24" i="3"/>
  <c r="M24" i="3"/>
  <c r="P24" i="3" s="1"/>
  <c r="K24" i="3"/>
  <c r="I24" i="3"/>
  <c r="H24" i="3"/>
  <c r="G24" i="3"/>
  <c r="F24" i="3"/>
  <c r="R20" i="3"/>
  <c r="O20" i="3"/>
  <c r="M20" i="3"/>
  <c r="K20" i="3"/>
  <c r="I20" i="3"/>
  <c r="H20" i="3"/>
  <c r="G20" i="3"/>
  <c r="F20" i="3"/>
  <c r="R16" i="3"/>
  <c r="O16" i="3"/>
  <c r="M16" i="3"/>
  <c r="K16" i="3"/>
  <c r="I16" i="3"/>
  <c r="H16" i="3"/>
  <c r="G16" i="3"/>
  <c r="G8" i="3" s="1"/>
  <c r="G33" i="3" s="1"/>
  <c r="F16" i="3"/>
  <c r="R12" i="3"/>
  <c r="O12" i="3"/>
  <c r="M12" i="3"/>
  <c r="P12" i="3" s="1"/>
  <c r="K12" i="3"/>
  <c r="I12" i="3"/>
  <c r="H12" i="3"/>
  <c r="G12" i="3"/>
  <c r="F12" i="3"/>
  <c r="E32" i="3"/>
  <c r="E24" i="3"/>
  <c r="E20" i="3"/>
  <c r="E16" i="3"/>
  <c r="J31" i="3"/>
  <c r="S31" i="3" s="1"/>
  <c r="J30" i="3"/>
  <c r="S30" i="3" s="1"/>
  <c r="J29" i="3"/>
  <c r="S29" i="3" s="1"/>
  <c r="J28" i="3"/>
  <c r="S28" i="3" s="1"/>
  <c r="J27" i="3"/>
  <c r="N27" i="3" s="1"/>
  <c r="J26" i="3"/>
  <c r="Q26" i="3" s="1"/>
  <c r="J25" i="3"/>
  <c r="Q25" i="3" s="1"/>
  <c r="J23" i="3"/>
  <c r="N23" i="3" s="1"/>
  <c r="J22" i="3"/>
  <c r="S22" i="3" s="1"/>
  <c r="J21" i="3"/>
  <c r="S21" i="3" s="1"/>
  <c r="J19" i="3"/>
  <c r="Q19" i="3" s="1"/>
  <c r="J18" i="3"/>
  <c r="J17" i="3"/>
  <c r="J15" i="3"/>
  <c r="N15" i="3" s="1"/>
  <c r="J14" i="3"/>
  <c r="N14" i="3" s="1"/>
  <c r="J13" i="3"/>
  <c r="N13" i="3" s="1"/>
  <c r="J11" i="3"/>
  <c r="Q11" i="3" s="1"/>
  <c r="J10" i="3"/>
  <c r="S10" i="3" s="1"/>
  <c r="J9" i="3"/>
  <c r="L9" i="3" s="1"/>
  <c r="E12" i="3"/>
  <c r="N30" i="3" l="1"/>
  <c r="L26" i="3"/>
  <c r="S25" i="3"/>
  <c r="N26" i="3"/>
  <c r="S26" i="3"/>
  <c r="Q27" i="3"/>
  <c r="J32" i="3"/>
  <c r="Q32" i="3" s="1"/>
  <c r="Q28" i="3"/>
  <c r="Q29" i="3"/>
  <c r="Q30" i="3"/>
  <c r="S27" i="3"/>
  <c r="Q31" i="3"/>
  <c r="L27" i="3"/>
  <c r="J24" i="3"/>
  <c r="Q21" i="3"/>
  <c r="L24" i="3"/>
  <c r="L21" i="3"/>
  <c r="Q22" i="3"/>
  <c r="L22" i="3"/>
  <c r="Q23" i="3"/>
  <c r="Q24" i="3"/>
  <c r="L23" i="3"/>
  <c r="S24" i="3"/>
  <c r="N21" i="3"/>
  <c r="N22" i="3"/>
  <c r="N19" i="3"/>
  <c r="J20" i="3"/>
  <c r="L20" i="3" s="1"/>
  <c r="L19" i="3"/>
  <c r="S19" i="3"/>
  <c r="J16" i="3"/>
  <c r="S13" i="3"/>
  <c r="L16" i="3"/>
  <c r="S14" i="3"/>
  <c r="N16" i="3"/>
  <c r="L13" i="3"/>
  <c r="S15" i="3"/>
  <c r="Q16" i="3"/>
  <c r="L14" i="3"/>
  <c r="S16" i="3"/>
  <c r="L15" i="3"/>
  <c r="L11" i="3"/>
  <c r="Q9" i="3"/>
  <c r="N11" i="3"/>
  <c r="J12" i="3"/>
  <c r="L12" i="3" s="1"/>
  <c r="Q10" i="3"/>
  <c r="Q12" i="3"/>
  <c r="S9" i="3"/>
  <c r="N9" i="3"/>
  <c r="N10" i="3"/>
  <c r="F8" i="3"/>
  <c r="F33" i="3" s="1"/>
  <c r="E8" i="3"/>
  <c r="E33" i="3" s="1"/>
  <c r="P20" i="3"/>
  <c r="P16" i="3"/>
  <c r="O8" i="3"/>
  <c r="P32" i="3"/>
  <c r="N24" i="3"/>
  <c r="M8" i="3"/>
  <c r="H8" i="3"/>
  <c r="H33" i="3" s="1"/>
  <c r="I8" i="3"/>
  <c r="I33" i="3" s="1"/>
  <c r="R8" i="3"/>
  <c r="K8" i="3"/>
  <c r="S20" i="3" l="1"/>
  <c r="N20" i="3"/>
  <c r="J8" i="3"/>
  <c r="J33" i="3" s="1"/>
  <c r="Q20" i="3"/>
  <c r="N32" i="3"/>
  <c r="S32" i="3"/>
  <c r="L32" i="3"/>
  <c r="N12" i="3"/>
  <c r="S12" i="3"/>
  <c r="R33" i="3"/>
  <c r="Q8" i="3"/>
  <c r="O33" i="3"/>
  <c r="Q33" i="3" s="1"/>
  <c r="N8" i="3"/>
  <c r="P8" i="3"/>
  <c r="M33" i="3"/>
  <c r="K33" i="3"/>
  <c r="S33" i="3" l="1"/>
  <c r="L8" i="3"/>
  <c r="S8" i="3"/>
  <c r="L33" i="3"/>
  <c r="P33" i="3"/>
  <c r="N33" i="3"/>
</calcChain>
</file>

<file path=xl/sharedStrings.xml><?xml version="1.0" encoding="utf-8"?>
<sst xmlns="http://schemas.openxmlformats.org/spreadsheetml/2006/main" count="112" uniqueCount="71">
  <si>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</si>
  <si>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</si>
  <si>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</si>
  <si>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</si>
  <si>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</si>
  <si>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</si>
  <si>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</si>
  <si>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</si>
  <si>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</si>
  <si>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APROPIACION  DESPUES DE  BLOQUEO</t>
  </si>
  <si>
    <t>CDP</t>
  </si>
  <si>
    <t>%CDP</t>
  </si>
  <si>
    <t>COMPROMISO</t>
  </si>
  <si>
    <t>%COMP</t>
  </si>
  <si>
    <t>OBLIGACION</t>
  </si>
  <si>
    <t>%OBLIG / COMP</t>
  </si>
  <si>
    <t>%OBLIG / APROP</t>
  </si>
  <si>
    <t>PAGOS</t>
  </si>
  <si>
    <t>%PAGOS  / APROP</t>
  </si>
  <si>
    <t/>
  </si>
  <si>
    <t>TOTAL PRESUPUESTO</t>
  </si>
  <si>
    <t>PROCESO GESTION FINANCIERA</t>
  </si>
  <si>
    <t>FORMATO EJECUCION PRESUPUESTAL</t>
  </si>
  <si>
    <t>Versión: 1</t>
  </si>
  <si>
    <t>Código: FT-GF-026</t>
  </si>
  <si>
    <t>Vigencia desde: 26/03/2020</t>
  </si>
  <si>
    <t>A-01-01-01</t>
  </si>
  <si>
    <t>A-01-01-02</t>
  </si>
  <si>
    <t>A-01-01-03</t>
  </si>
  <si>
    <t>A-02-01</t>
  </si>
  <si>
    <t>A-02-02</t>
  </si>
  <si>
    <t>A-03-03-04-007</t>
  </si>
  <si>
    <t>A-03-04-02-012</t>
  </si>
  <si>
    <t>A-03-10-01-001</t>
  </si>
  <si>
    <t>A-08-01</t>
  </si>
  <si>
    <t>A-08-03</t>
  </si>
  <si>
    <t>A-08-04-01</t>
  </si>
  <si>
    <t>C-1707-1100-4</t>
  </si>
  <si>
    <t>C-1707-1100-5</t>
  </si>
  <si>
    <t>C-1708-1100-4</t>
  </si>
  <si>
    <t>C-1708-1100-5</t>
  </si>
  <si>
    <t>C-1799-1100-2</t>
  </si>
  <si>
    <t>10</t>
  </si>
  <si>
    <t>CSF</t>
  </si>
  <si>
    <t>20</t>
  </si>
  <si>
    <t>11</t>
  </si>
  <si>
    <t>SSF</t>
  </si>
  <si>
    <t>21</t>
  </si>
  <si>
    <t>FUNCIONAMIENTO</t>
  </si>
  <si>
    <t>SALARIO</t>
  </si>
  <si>
    <t>CONTRIBUCIONES INHERENTES A LA NÓMINA</t>
  </si>
  <si>
    <t>REMUNERACIONES NO CONSTITUTIVAS DE FACTOR SALARIAL</t>
  </si>
  <si>
    <t>GASTOS DE PERSONAL</t>
  </si>
  <si>
    <t>ADQUISICIÓN DE ACTIVOS NO FINANCIEROS</t>
  </si>
  <si>
    <t>ADQUISICIONES DIFERENTES DE ACTIVOS</t>
  </si>
  <si>
    <t xml:space="preserve">ADQUISICION DE BIENES Y SERVICIOS </t>
  </si>
  <si>
    <t>PROVISIÓN PARA GASTOS INSTITUCIONALES Y/O SECTORIALES CONTINGENTES- PREVIO CONCEPTO DGPPN</t>
  </si>
  <si>
    <t>INCAPACIDADES Y LICENCIAS DE MATERNIDAD Y PATERNIDAD (NO DE PENSIONES)</t>
  </si>
  <si>
    <t>SENTENCIAS</t>
  </si>
  <si>
    <t>TRANSFERENCIAS CORRIENTES</t>
  </si>
  <si>
    <t>IMPUESTOS</t>
  </si>
  <si>
    <t>TASAS Y DERECHOS ADMINISTRATIVOS</t>
  </si>
  <si>
    <t>CUOTA DE FISCALIZACIÓN Y AUDITAJE</t>
  </si>
  <si>
    <t>GASTOS POR TRIBUTOS, MULTAS, SANCIONES E INTERESES DE MORA</t>
  </si>
  <si>
    <t>DESARROLLO DE LAS ACTIVIDADES DE INSPECCIÓN Y VIGILANCIA PARA EL MEJORAMIENTO DEL EJERCICIO DE LA ACTIVIDAD PESQUERA Y LA ACUICULTURA A NIVEL  NACIONAL</t>
  </si>
  <si>
    <t>FORTALECIMIENTO DE LA SOSTENIBILIDAD DEL SECTOR PESQUERO Y DE LA ACUICULTURA EN EL TERRITORIO   NACIONAL</t>
  </si>
  <si>
    <t>FORTALECIMIENTO DEL SERVICIO ESTADÍSTICO PESQUERO COLOMBIANO A NIVEL  NACIONAL</t>
  </si>
  <si>
    <t>DESARROLLO DE ACTIVIDADES DE INVESTIGACIÓN PARA LA GENERACIÓN DE CONOCIMIENTO CIENTÍFICO, TÉCNICO, SOCIAL Y ECONÓMICO DE LA PESCA Y LA ACUICULTURA A NIVEL  NACIONAL</t>
  </si>
  <si>
    <t>FORTALECIMIENTO DE LA CAPACIDAD DE GESTIÓN DE LA AUTORIDAD NACIONAL DE ACUICULTURA Y PESCA - AUNAP  NACIONAL</t>
  </si>
  <si>
    <t>INVERSION</t>
  </si>
  <si>
    <t>UNIDAD ADMINISTRATIVA ESPECIAL AUTORIDAD NACIONAL DE ACUICULTURA Y PESCA
EJECUCIÓN PRESUPUESTAL  A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</si>
</sst>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\ #,##0.00"/>
    <numFmt numFmtId="166" formatCode="[$-1240A]&quot;$&quot;\ #,##0.00;\(&quot;$&quot;\ 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8"/>
      <color rgb="FF000000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2"/>
      <color rgb="FF000000"/>
      <name val="Work Sans Light"/>
    </font>
    <font>
      <sz val="12"/>
      <color rgb="FF000000"/>
      <name val="Work Sans Light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2888F7"/>
      </left>
      <right style="thin">
        <color rgb="FF2888F7"/>
      </right>
      <top style="thin">
        <color rgb="FF2888F7"/>
      </top>
      <bottom style="thin">
        <color rgb="FF2888F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164" fontId="1" fillId="0" borderId="0" applyFont="0" applyFill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9" fontId="1" fillId="0" borderId="0" applyFont="0" applyFill="0" applyBorder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7" fillId="0" borderId="8" applyNumberFormat="0" applyFill="0" applyAlignment="0" applyProtection="0"/>
    <xf numFmtId="0" fontId="16" fillId="0" borderId="9" applyNumberFormat="0" applyFill="0" applyAlignment="0" applyProtection="0"/>
  </cellStyleXfs>
  <cellXfs count="26">
    <xf numFmtId="0" fontId="0" fillId="0" borderId="0" xfId="0"/>
    <xf numFmtId="0" fontId="17" fillId="0" borderId="0" xfId="0" applyFont="1"/>
    <xf numFmtId="0" fontId="17" fillId="0" borderId="0" xfId="0" applyFont="1" applyAlignment="1">
      <alignment vertical="top"/>
    </xf>
    <xf numFmtId="164" fontId="17" fillId="0" borderId="0" xfId="32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readingOrder="1"/>
    </xf>
    <xf numFmtId="0" fontId="18" fillId="0" borderId="10" xfId="0" applyNumberFormat="1" applyFont="1" applyFill="1" applyBorder="1" applyAlignment="1">
      <alignment horizontal="left" vertical="center" wrapText="1" readingOrder="1"/>
    </xf>
    <xf numFmtId="0" fontId="22" fillId="0" borderId="10" xfId="0" applyNumberFormat="1" applyFont="1" applyFill="1" applyBorder="1" applyAlignment="1">
      <alignment horizontal="center" vertical="center" wrapText="1" readingOrder="1"/>
    </xf>
    <xf numFmtId="0" fontId="22" fillId="0" borderId="10" xfId="0" applyNumberFormat="1" applyFont="1" applyFill="1" applyBorder="1" applyAlignment="1">
      <alignment horizontal="left" vertical="center" wrapText="1"/>
    </xf>
    <xf numFmtId="0" fontId="22" fillId="33" borderId="11" xfId="0" applyNumberFormat="1" applyFont="1" applyFill="1" applyBorder="1" applyAlignment="1">
      <alignment horizontal="center" vertical="center" wrapText="1" readingOrder="1"/>
    </xf>
    <xf numFmtId="165" fontId="22" fillId="33" borderId="11" xfId="0" applyNumberFormat="1" applyFont="1" applyFill="1" applyBorder="1" applyAlignment="1">
      <alignment horizontal="center" vertical="center" wrapText="1" readingOrder="1"/>
    </xf>
    <xf numFmtId="9" fontId="22" fillId="33" borderId="11" xfId="35" applyFont="1" applyFill="1" applyBorder="1" applyAlignment="1">
      <alignment horizontal="center" vertical="center" wrapText="1" readingOrder="1"/>
    </xf>
    <xf numFmtId="0" fontId="23" fillId="0" borderId="11" xfId="0" applyNumberFormat="1" applyFont="1" applyFill="1" applyBorder="1" applyAlignment="1">
      <alignment vertical="center" wrapText="1" readingOrder="1"/>
    </xf>
    <xf numFmtId="0" fontId="23" fillId="0" borderId="11" xfId="0" applyNumberFormat="1" applyFont="1" applyFill="1" applyBorder="1" applyAlignment="1">
      <alignment horizontal="center" vertical="center" wrapText="1" readingOrder="1"/>
    </xf>
    <xf numFmtId="0" fontId="23" fillId="0" borderId="11" xfId="0" applyNumberFormat="1" applyFont="1" applyFill="1" applyBorder="1" applyAlignment="1">
      <alignment horizontal="left" vertical="center" wrapText="1" readingOrder="1"/>
    </xf>
    <xf numFmtId="166" fontId="23" fillId="0" borderId="11" xfId="0" applyNumberFormat="1" applyFont="1" applyFill="1" applyBorder="1" applyAlignment="1">
      <alignment horizontal="right" vertical="center" wrapText="1" readingOrder="1"/>
    </xf>
    <xf numFmtId="166" fontId="22" fillId="0" borderId="11" xfId="0" applyNumberFormat="1" applyFont="1" applyFill="1" applyBorder="1" applyAlignment="1">
      <alignment horizontal="right" vertical="center" wrapText="1" readingOrder="1"/>
    </xf>
    <xf numFmtId="0" fontId="22" fillId="0" borderId="11" xfId="0" applyNumberFormat="1" applyFont="1" applyFill="1" applyBorder="1" applyAlignment="1">
      <alignment horizontal="center" vertical="center" wrapText="1" readingOrder="1"/>
    </xf>
    <xf numFmtId="0" fontId="22" fillId="0" borderId="11" xfId="0" applyNumberFormat="1" applyFont="1" applyFill="1" applyBorder="1" applyAlignment="1">
      <alignment horizontal="left" vertical="center" wrapText="1" readingOrder="1"/>
    </xf>
    <xf numFmtId="165" fontId="17" fillId="0" borderId="0" xfId="0" applyNumberFormat="1" applyFont="1"/>
    <xf numFmtId="166" fontId="23" fillId="0" borderId="12" xfId="0" applyNumberFormat="1" applyFont="1" applyFill="1" applyBorder="1" applyAlignment="1">
      <alignment horizontal="right" vertical="center" wrapText="1" readingOrder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32" borderId="10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left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2888F7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154780</xdr:colOff>
      <xdr:row>0</xdr:row>
      <xdr:rowOff>59531</xdr:rowOff>
    </xdr:from>
    <xdr:ext cx="1809750" cy="785812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0718" y="59531"/>
          <a:ext cx="1809750" cy="78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tabSelected="1" zoomScale="80" zoomScaleNormal="80" workbookViewId="0">
      <selection activeCell="O30" sqref="O30"/>
    </sheetView>
  </sheetViews>
  <sheetFormatPr baseColWidth="10" defaultColWidth="11.453125" defaultRowHeight="38.25" customHeight="1" x14ac:dyDescent="0.35"/>
  <cols>
    <col min="1" max="1" width="15.1796875" style="1" bestFit="1" customWidth="1"/>
    <col min="2" max="2" width="6" style="1" bestFit="1" customWidth="1"/>
    <col min="3" max="3" width="5.54296875" style="1" bestFit="1" customWidth="1"/>
    <col min="4" max="4" width="43.54296875" style="1" customWidth="1"/>
    <col min="5" max="5" width="28.1796875" style="1" customWidth="1"/>
    <col min="6" max="6" width="21.7265625" style="1" customWidth="1"/>
    <col min="7" max="7" width="22.7265625" style="3" customWidth="1"/>
    <col min="8" max="8" width="27.7265625" style="1" customWidth="1"/>
    <col min="9" max="10" width="29" style="1" customWidth="1"/>
    <col min="11" max="11" width="28" style="1" customWidth="1"/>
    <col min="12" max="12" width="12.7265625" style="1" customWidth="1"/>
    <col min="13" max="13" width="29.81640625" style="4" customWidth="1"/>
    <col min="14" max="14" width="11.54296875" style="1" bestFit="1" customWidth="1"/>
    <col min="15" max="15" width="26" style="1" customWidth="1"/>
    <col min="16" max="17" width="11.54296875" style="1" bestFit="1" customWidth="1"/>
    <col min="18" max="18" width="26.54296875" style="1" customWidth="1"/>
    <col min="19" max="19" width="11.54296875" style="1" bestFit="1" customWidth="1"/>
    <col min="20" max="16384" width="11.453125" style="1"/>
  </cols>
  <sheetData>
    <row r="1" spans="1:19" ht="27.75" customHeight="1" x14ac:dyDescent="0.35">
      <c r="A1" s="24"/>
      <c r="B1" s="24"/>
      <c r="C1" s="24"/>
      <c r="D1" s="24"/>
      <c r="E1" s="24"/>
      <c r="F1" s="23" t="s">
        <v>21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5" t="s">
        <v>24</v>
      </c>
      <c r="R1" s="25"/>
      <c r="S1" s="25"/>
    </row>
    <row r="2" spans="1:19" ht="14.5" x14ac:dyDescent="0.35">
      <c r="A2" s="24"/>
      <c r="B2" s="24"/>
      <c r="C2" s="24"/>
      <c r="D2" s="24"/>
      <c r="E2" s="24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5" t="s">
        <v>23</v>
      </c>
      <c r="R2" s="25"/>
      <c r="S2" s="25"/>
    </row>
    <row r="3" spans="1:19" ht="15" customHeight="1" x14ac:dyDescent="0.35">
      <c r="A3" s="24"/>
      <c r="B3" s="24"/>
      <c r="C3" s="24"/>
      <c r="D3" s="24"/>
      <c r="E3" s="24"/>
      <c r="F3" s="23" t="s">
        <v>22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5"/>
      <c r="R3" s="25"/>
      <c r="S3" s="25"/>
    </row>
    <row r="4" spans="1:19" ht="21" customHeight="1" x14ac:dyDescent="0.35">
      <c r="A4" s="24"/>
      <c r="B4" s="24"/>
      <c r="C4" s="24"/>
      <c r="D4" s="24"/>
      <c r="E4" s="24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5" t="s">
        <v>25</v>
      </c>
      <c r="R4" s="25"/>
      <c r="S4" s="25"/>
    </row>
    <row r="5" spans="1:19" s="2" customFormat="1" ht="40.5" customHeight="1" x14ac:dyDescent="0.35">
      <c r="A5" s="21" t="s">
        <v>70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s="2" customFormat="1" ht="14.5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46.5" customHeight="1" x14ac:dyDescent="0.3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8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</row>
    <row r="8" spans="1:19" s="5" customFormat="1" ht="31.5" customHeight="1" x14ac:dyDescent="0.35">
      <c r="A8" s="9"/>
      <c r="B8" s="9"/>
      <c r="C8" s="9"/>
      <c r="D8" s="9" t="s">
        <v>48</v>
      </c>
      <c r="E8" s="10">
        <f>+E12+E16+E20+E24</f>
        <v>13141064000</v>
      </c>
      <c r="F8" s="10">
        <f t="shared" ref="F8:R8" si="0">+F12+F16+F20+F24</f>
        <v>12755661</v>
      </c>
      <c r="G8" s="10">
        <f t="shared" si="0"/>
        <v>12755661</v>
      </c>
      <c r="H8" s="10">
        <f t="shared" si="0"/>
        <v>13141064000</v>
      </c>
      <c r="I8" s="10">
        <f t="shared" si="0"/>
        <v>178548000</v>
      </c>
      <c r="J8" s="10">
        <f t="shared" si="0"/>
        <v>12962516000</v>
      </c>
      <c r="K8" s="10">
        <f t="shared" si="0"/>
        <v>12816432517.33</v>
      </c>
      <c r="L8" s="11">
        <f>+K8/J8</f>
        <v>0.98873031418669033</v>
      </c>
      <c r="M8" s="10">
        <f t="shared" si="0"/>
        <v>6243566712.5900002</v>
      </c>
      <c r="N8" s="11">
        <f>+M8/J8</f>
        <v>0.4816631827177687</v>
      </c>
      <c r="O8" s="10">
        <f t="shared" si="0"/>
        <v>5266194655.6099997</v>
      </c>
      <c r="P8" s="11">
        <f>+O8/M8</f>
        <v>0.84345933951355823</v>
      </c>
      <c r="Q8" s="11">
        <f>+O8/J8</f>
        <v>0.40626330996312748</v>
      </c>
      <c r="R8" s="10">
        <f t="shared" si="0"/>
        <v>5266194655.6099997</v>
      </c>
      <c r="S8" s="11">
        <f>+R8/J8</f>
        <v>0.40626330996312748</v>
      </c>
    </row>
    <row r="9" spans="1:19" s="5" customFormat="1" ht="31.5" customHeight="1" x14ac:dyDescent="0.35">
      <c r="A9" s="12" t="s">
        <v>26</v>
      </c>
      <c r="B9" s="13" t="s">
        <v>42</v>
      </c>
      <c r="C9" s="13" t="s">
        <v>43</v>
      </c>
      <c r="D9" s="14" t="s">
        <v>49</v>
      </c>
      <c r="E9" s="20">
        <v>5846536000</v>
      </c>
      <c r="F9" s="15">
        <v>0</v>
      </c>
      <c r="G9" s="15">
        <v>0</v>
      </c>
      <c r="H9" s="20">
        <v>5846536000</v>
      </c>
      <c r="I9" s="15">
        <v>0</v>
      </c>
      <c r="J9" s="16">
        <f>+H9-I9</f>
        <v>5846536000</v>
      </c>
      <c r="K9" s="20">
        <v>5846536000</v>
      </c>
      <c r="L9" s="11">
        <f t="shared" ref="L9:L33" si="1">+K9/J9</f>
        <v>1</v>
      </c>
      <c r="M9" s="20">
        <v>2917977317</v>
      </c>
      <c r="N9" s="11">
        <f t="shared" ref="N9:N33" si="2">+M9/J9</f>
        <v>0.49909507390359009</v>
      </c>
      <c r="O9" s="20">
        <v>2917662447</v>
      </c>
      <c r="P9" s="11">
        <f t="shared" ref="P9:P33" si="3">+O9/M9</f>
        <v>0.99989209306111959</v>
      </c>
      <c r="Q9" s="11">
        <f t="shared" ref="Q9:Q33" si="4">+O9/J9</f>
        <v>0.49904121808195484</v>
      </c>
      <c r="R9" s="20">
        <v>2917662447</v>
      </c>
      <c r="S9" s="11">
        <f t="shared" ref="S9:S33" si="5">+R9/J9</f>
        <v>0.49904121808195484</v>
      </c>
    </row>
    <row r="10" spans="1:19" s="5" customFormat="1" ht="31.5" customHeight="1" x14ac:dyDescent="0.35">
      <c r="A10" s="12" t="s">
        <v>27</v>
      </c>
      <c r="B10" s="13" t="s">
        <v>42</v>
      </c>
      <c r="C10" s="13" t="s">
        <v>43</v>
      </c>
      <c r="D10" s="14" t="s">
        <v>50</v>
      </c>
      <c r="E10" s="20">
        <v>2518177000</v>
      </c>
      <c r="F10" s="15">
        <v>0</v>
      </c>
      <c r="G10" s="15">
        <v>0</v>
      </c>
      <c r="H10" s="20">
        <v>2518177000</v>
      </c>
      <c r="I10" s="15">
        <v>0</v>
      </c>
      <c r="J10" s="16">
        <f t="shared" ref="J10:J31" si="6">+H10-I10</f>
        <v>2518177000</v>
      </c>
      <c r="K10" s="20">
        <v>2518177000</v>
      </c>
      <c r="L10" s="11">
        <f t="shared" si="1"/>
        <v>1</v>
      </c>
      <c r="M10" s="20">
        <v>961570297</v>
      </c>
      <c r="N10" s="11">
        <f t="shared" si="2"/>
        <v>0.38185175108818803</v>
      </c>
      <c r="O10" s="20">
        <v>961570297</v>
      </c>
      <c r="P10" s="11">
        <f t="shared" si="3"/>
        <v>1</v>
      </c>
      <c r="Q10" s="11">
        <f t="shared" si="4"/>
        <v>0.38185175108818803</v>
      </c>
      <c r="R10" s="20">
        <v>961570297</v>
      </c>
      <c r="S10" s="11">
        <f t="shared" si="5"/>
        <v>0.38185175108818803</v>
      </c>
    </row>
    <row r="11" spans="1:19" s="5" customFormat="1" ht="31.5" customHeight="1" x14ac:dyDescent="0.35">
      <c r="A11" s="12" t="s">
        <v>28</v>
      </c>
      <c r="B11" s="13" t="s">
        <v>42</v>
      </c>
      <c r="C11" s="13" t="s">
        <v>43</v>
      </c>
      <c r="D11" s="14" t="s">
        <v>51</v>
      </c>
      <c r="E11" s="20">
        <v>1749895000</v>
      </c>
      <c r="F11" s="15">
        <v>0</v>
      </c>
      <c r="G11" s="15">
        <v>0</v>
      </c>
      <c r="H11" s="20">
        <v>1749895000</v>
      </c>
      <c r="I11" s="15">
        <v>0</v>
      </c>
      <c r="J11" s="16">
        <f t="shared" si="6"/>
        <v>1749895000</v>
      </c>
      <c r="K11" s="20">
        <v>1749895000</v>
      </c>
      <c r="L11" s="11">
        <f t="shared" si="1"/>
        <v>1</v>
      </c>
      <c r="M11" s="20">
        <v>444515141</v>
      </c>
      <c r="N11" s="11">
        <f t="shared" si="2"/>
        <v>0.25402389343360604</v>
      </c>
      <c r="O11" s="20">
        <v>444319696</v>
      </c>
      <c r="P11" s="11">
        <f t="shared" si="3"/>
        <v>0.99956031868889705</v>
      </c>
      <c r="Q11" s="11">
        <f t="shared" si="4"/>
        <v>0.25391220387508967</v>
      </c>
      <c r="R11" s="20">
        <v>444319696</v>
      </c>
      <c r="S11" s="11">
        <f t="shared" si="5"/>
        <v>0.25391220387508967</v>
      </c>
    </row>
    <row r="12" spans="1:19" s="5" customFormat="1" ht="31.5" customHeight="1" x14ac:dyDescent="0.35">
      <c r="A12" s="12"/>
      <c r="B12" s="13"/>
      <c r="C12" s="13"/>
      <c r="D12" s="17" t="s">
        <v>52</v>
      </c>
      <c r="E12" s="16">
        <f>SUM(E9:E11)</f>
        <v>10114608000</v>
      </c>
      <c r="F12" s="16">
        <f t="shared" ref="F12:R12" si="7">SUM(F9:F11)</f>
        <v>0</v>
      </c>
      <c r="G12" s="16">
        <f t="shared" si="7"/>
        <v>0</v>
      </c>
      <c r="H12" s="16">
        <f t="shared" si="7"/>
        <v>10114608000</v>
      </c>
      <c r="I12" s="16">
        <f t="shared" si="7"/>
        <v>0</v>
      </c>
      <c r="J12" s="16">
        <f t="shared" si="7"/>
        <v>10114608000</v>
      </c>
      <c r="K12" s="16">
        <f t="shared" si="7"/>
        <v>10114608000</v>
      </c>
      <c r="L12" s="11">
        <f t="shared" si="1"/>
        <v>1</v>
      </c>
      <c r="M12" s="16">
        <f t="shared" si="7"/>
        <v>4324062755</v>
      </c>
      <c r="N12" s="11">
        <f t="shared" si="2"/>
        <v>0.42750670663657947</v>
      </c>
      <c r="O12" s="16">
        <f t="shared" si="7"/>
        <v>4323552440</v>
      </c>
      <c r="P12" s="11">
        <f t="shared" si="3"/>
        <v>0.99988198251761962</v>
      </c>
      <c r="Q12" s="11">
        <f t="shared" si="4"/>
        <v>0.42745625337136151</v>
      </c>
      <c r="R12" s="16">
        <f t="shared" si="7"/>
        <v>4323552440</v>
      </c>
      <c r="S12" s="11">
        <f t="shared" si="5"/>
        <v>0.42745625337136151</v>
      </c>
    </row>
    <row r="13" spans="1:19" s="5" customFormat="1" ht="31.5" customHeight="1" x14ac:dyDescent="0.35">
      <c r="A13" s="12" t="s">
        <v>29</v>
      </c>
      <c r="B13" s="13" t="s">
        <v>42</v>
      </c>
      <c r="C13" s="13" t="s">
        <v>43</v>
      </c>
      <c r="D13" s="14" t="s">
        <v>53</v>
      </c>
      <c r="E13" s="20">
        <v>4244000</v>
      </c>
      <c r="F13" s="15">
        <v>0</v>
      </c>
      <c r="G13" s="15">
        <v>0</v>
      </c>
      <c r="H13" s="20">
        <v>4244000</v>
      </c>
      <c r="I13" s="15">
        <v>0</v>
      </c>
      <c r="J13" s="16">
        <f t="shared" si="6"/>
        <v>4244000</v>
      </c>
      <c r="K13" s="20">
        <v>4000000</v>
      </c>
      <c r="L13" s="11">
        <f t="shared" si="1"/>
        <v>0.94250706880301605</v>
      </c>
      <c r="M13" s="20">
        <v>3200000</v>
      </c>
      <c r="N13" s="11">
        <f t="shared" si="2"/>
        <v>0.75400565504241279</v>
      </c>
      <c r="O13" s="20">
        <v>0</v>
      </c>
      <c r="P13" s="11">
        <v>0</v>
      </c>
      <c r="Q13" s="11">
        <f t="shared" si="4"/>
        <v>0</v>
      </c>
      <c r="R13" s="20">
        <v>0</v>
      </c>
      <c r="S13" s="11">
        <f t="shared" si="5"/>
        <v>0</v>
      </c>
    </row>
    <row r="14" spans="1:19" s="5" customFormat="1" ht="31.5" customHeight="1" x14ac:dyDescent="0.35">
      <c r="A14" s="12" t="s">
        <v>30</v>
      </c>
      <c r="B14" s="13" t="s">
        <v>42</v>
      </c>
      <c r="C14" s="13" t="s">
        <v>43</v>
      </c>
      <c r="D14" s="14" t="s">
        <v>54</v>
      </c>
      <c r="E14" s="20">
        <v>2213183000</v>
      </c>
      <c r="F14" s="15">
        <v>0</v>
      </c>
      <c r="G14" s="20">
        <v>12755661</v>
      </c>
      <c r="H14" s="20">
        <v>2200427339</v>
      </c>
      <c r="I14" s="15">
        <v>0</v>
      </c>
      <c r="J14" s="16">
        <f t="shared" si="6"/>
        <v>2200427339</v>
      </c>
      <c r="K14" s="20">
        <v>2200327339</v>
      </c>
      <c r="L14" s="11">
        <f t="shared" si="1"/>
        <v>0.99995455428214897</v>
      </c>
      <c r="M14" s="20">
        <v>1762928494.8199999</v>
      </c>
      <c r="N14" s="11">
        <f t="shared" si="2"/>
        <v>0.80117550967221463</v>
      </c>
      <c r="O14" s="20">
        <v>810690107.24000001</v>
      </c>
      <c r="P14" s="11">
        <f t="shared" si="3"/>
        <v>0.45985421962492801</v>
      </c>
      <c r="Q14" s="11">
        <f t="shared" si="4"/>
        <v>0.36842393878292018</v>
      </c>
      <c r="R14" s="20">
        <v>810690107.24000001</v>
      </c>
      <c r="S14" s="11">
        <f t="shared" si="5"/>
        <v>0.36842393878292018</v>
      </c>
    </row>
    <row r="15" spans="1:19" s="5" customFormat="1" ht="31.5" customHeight="1" x14ac:dyDescent="0.35">
      <c r="A15" s="12" t="s">
        <v>30</v>
      </c>
      <c r="B15" s="13" t="s">
        <v>44</v>
      </c>
      <c r="C15" s="13" t="s">
        <v>43</v>
      </c>
      <c r="D15" s="14" t="s">
        <v>54</v>
      </c>
      <c r="E15" s="20">
        <v>387758000</v>
      </c>
      <c r="F15" s="15">
        <v>0</v>
      </c>
      <c r="G15" s="15">
        <v>0</v>
      </c>
      <c r="H15" s="20">
        <v>387758000</v>
      </c>
      <c r="I15" s="15">
        <v>0</v>
      </c>
      <c r="J15" s="16">
        <f t="shared" si="6"/>
        <v>387758000</v>
      </c>
      <c r="K15" s="20">
        <v>387758000</v>
      </c>
      <c r="L15" s="11">
        <f t="shared" si="1"/>
        <v>1</v>
      </c>
      <c r="M15" s="20">
        <v>96386627.439999998</v>
      </c>
      <c r="N15" s="11">
        <f t="shared" si="2"/>
        <v>0.24857418142243357</v>
      </c>
      <c r="O15" s="20">
        <v>76402587.040000007</v>
      </c>
      <c r="P15" s="11">
        <f t="shared" si="3"/>
        <v>0.79266791534500036</v>
      </c>
      <c r="Q15" s="11">
        <f t="shared" si="4"/>
        <v>0.19703677819671034</v>
      </c>
      <c r="R15" s="20">
        <v>76402587.040000007</v>
      </c>
      <c r="S15" s="11">
        <f t="shared" si="5"/>
        <v>0.19703677819671034</v>
      </c>
    </row>
    <row r="16" spans="1:19" s="5" customFormat="1" ht="31.5" customHeight="1" x14ac:dyDescent="0.35">
      <c r="A16" s="12"/>
      <c r="B16" s="13"/>
      <c r="C16" s="13"/>
      <c r="D16" s="17" t="s">
        <v>55</v>
      </c>
      <c r="E16" s="16">
        <f>SUM(E13:E15)</f>
        <v>2605185000</v>
      </c>
      <c r="F16" s="16">
        <f t="shared" ref="F16:R16" si="8">SUM(F13:F15)</f>
        <v>0</v>
      </c>
      <c r="G16" s="16">
        <f t="shared" si="8"/>
        <v>12755661</v>
      </c>
      <c r="H16" s="16">
        <f t="shared" si="8"/>
        <v>2592429339</v>
      </c>
      <c r="I16" s="16">
        <f t="shared" si="8"/>
        <v>0</v>
      </c>
      <c r="J16" s="16">
        <f t="shared" si="8"/>
        <v>2592429339</v>
      </c>
      <c r="K16" s="16">
        <f t="shared" si="8"/>
        <v>2592085339</v>
      </c>
      <c r="L16" s="11">
        <f t="shared" si="1"/>
        <v>0.99986730593006912</v>
      </c>
      <c r="M16" s="16">
        <f t="shared" si="8"/>
        <v>1862515122.26</v>
      </c>
      <c r="N16" s="11">
        <f t="shared" si="2"/>
        <v>0.7184439298848716</v>
      </c>
      <c r="O16" s="16">
        <f t="shared" si="8"/>
        <v>887092694.27999997</v>
      </c>
      <c r="P16" s="11">
        <f t="shared" si="3"/>
        <v>0.4762875123416932</v>
      </c>
      <c r="Q16" s="11">
        <f t="shared" si="4"/>
        <v>0.34218587212185536</v>
      </c>
      <c r="R16" s="16">
        <f t="shared" si="8"/>
        <v>887092694.27999997</v>
      </c>
      <c r="S16" s="11">
        <f t="shared" si="5"/>
        <v>0.34218587212185536</v>
      </c>
    </row>
    <row r="17" spans="1:19" s="5" customFormat="1" ht="35.25" customHeight="1" x14ac:dyDescent="0.35">
      <c r="A17" s="12" t="s">
        <v>31</v>
      </c>
      <c r="B17" s="13" t="s">
        <v>42</v>
      </c>
      <c r="C17" s="13" t="s">
        <v>43</v>
      </c>
      <c r="D17" s="14" t="s">
        <v>56</v>
      </c>
      <c r="E17" s="20">
        <v>178548000</v>
      </c>
      <c r="F17" s="15">
        <v>0</v>
      </c>
      <c r="G17" s="15">
        <v>0</v>
      </c>
      <c r="H17" s="20">
        <v>178548000</v>
      </c>
      <c r="I17" s="20">
        <v>178548000</v>
      </c>
      <c r="J17" s="16">
        <f t="shared" si="6"/>
        <v>0</v>
      </c>
      <c r="K17" s="20">
        <v>0</v>
      </c>
      <c r="L17" s="11">
        <v>0</v>
      </c>
      <c r="M17" s="20">
        <v>0</v>
      </c>
      <c r="N17" s="11">
        <v>0</v>
      </c>
      <c r="O17" s="20">
        <v>0</v>
      </c>
      <c r="P17" s="11">
        <v>0</v>
      </c>
      <c r="Q17" s="11">
        <v>0</v>
      </c>
      <c r="R17" s="20">
        <v>0</v>
      </c>
      <c r="S17" s="11">
        <v>0</v>
      </c>
    </row>
    <row r="18" spans="1:19" s="5" customFormat="1" ht="38.25" customHeight="1" x14ac:dyDescent="0.35">
      <c r="A18" s="12" t="s">
        <v>32</v>
      </c>
      <c r="B18" s="13" t="s">
        <v>42</v>
      </c>
      <c r="C18" s="13" t="s">
        <v>43</v>
      </c>
      <c r="D18" s="14" t="s">
        <v>57</v>
      </c>
      <c r="E18" s="20">
        <v>58666000</v>
      </c>
      <c r="F18" s="15">
        <v>0</v>
      </c>
      <c r="G18" s="15">
        <v>0</v>
      </c>
      <c r="H18" s="20">
        <v>58666000</v>
      </c>
      <c r="I18" s="15">
        <v>0</v>
      </c>
      <c r="J18" s="16">
        <f t="shared" si="6"/>
        <v>58666000</v>
      </c>
      <c r="K18" s="20">
        <v>58666000</v>
      </c>
      <c r="L18" s="11">
        <f t="shared" si="1"/>
        <v>1</v>
      </c>
      <c r="M18" s="20">
        <v>14334790</v>
      </c>
      <c r="N18" s="11">
        <f t="shared" si="2"/>
        <v>0.24434578802031842</v>
      </c>
      <c r="O18" s="20">
        <v>13704588</v>
      </c>
      <c r="P18" s="11">
        <f t="shared" si="3"/>
        <v>0.95603688648386198</v>
      </c>
      <c r="Q18" s="11">
        <f t="shared" si="4"/>
        <v>0.23360358640439097</v>
      </c>
      <c r="R18" s="20">
        <v>13704588</v>
      </c>
      <c r="S18" s="11">
        <f t="shared" si="5"/>
        <v>0.23360358640439097</v>
      </c>
    </row>
    <row r="19" spans="1:19" s="5" customFormat="1" ht="31.5" customHeight="1" x14ac:dyDescent="0.35">
      <c r="A19" s="12" t="s">
        <v>33</v>
      </c>
      <c r="B19" s="13" t="s">
        <v>42</v>
      </c>
      <c r="C19" s="13" t="s">
        <v>43</v>
      </c>
      <c r="D19" s="14" t="s">
        <v>58</v>
      </c>
      <c r="E19" s="20">
        <v>20000000</v>
      </c>
      <c r="F19" s="15">
        <v>0</v>
      </c>
      <c r="G19" s="15">
        <v>0</v>
      </c>
      <c r="H19" s="20">
        <v>20000000</v>
      </c>
      <c r="I19" s="15">
        <v>0</v>
      </c>
      <c r="J19" s="16">
        <f t="shared" si="6"/>
        <v>20000000</v>
      </c>
      <c r="K19" s="20">
        <v>0</v>
      </c>
      <c r="L19" s="11">
        <f t="shared" si="1"/>
        <v>0</v>
      </c>
      <c r="M19" s="20">
        <v>0</v>
      </c>
      <c r="N19" s="11">
        <f t="shared" si="2"/>
        <v>0</v>
      </c>
      <c r="O19" s="20">
        <v>0</v>
      </c>
      <c r="P19" s="11">
        <v>0</v>
      </c>
      <c r="Q19" s="11">
        <f t="shared" si="4"/>
        <v>0</v>
      </c>
      <c r="R19" s="20">
        <v>0</v>
      </c>
      <c r="S19" s="11">
        <f t="shared" si="5"/>
        <v>0</v>
      </c>
    </row>
    <row r="20" spans="1:19" s="5" customFormat="1" ht="31.5" customHeight="1" x14ac:dyDescent="0.35">
      <c r="A20" s="12"/>
      <c r="B20" s="13"/>
      <c r="C20" s="13"/>
      <c r="D20" s="18" t="s">
        <v>59</v>
      </c>
      <c r="E20" s="16">
        <f>SUM(E17:E19)</f>
        <v>257214000</v>
      </c>
      <c r="F20" s="16">
        <f t="shared" ref="F20:R20" si="9">SUM(F17:F19)</f>
        <v>0</v>
      </c>
      <c r="G20" s="16">
        <f t="shared" si="9"/>
        <v>0</v>
      </c>
      <c r="H20" s="16">
        <f t="shared" si="9"/>
        <v>257214000</v>
      </c>
      <c r="I20" s="16">
        <f t="shared" si="9"/>
        <v>178548000</v>
      </c>
      <c r="J20" s="16">
        <f t="shared" si="9"/>
        <v>78666000</v>
      </c>
      <c r="K20" s="16">
        <f t="shared" si="9"/>
        <v>58666000</v>
      </c>
      <c r="L20" s="11">
        <f t="shared" si="1"/>
        <v>0.74576055729285839</v>
      </c>
      <c r="M20" s="16">
        <f t="shared" si="9"/>
        <v>14334790</v>
      </c>
      <c r="N20" s="11">
        <f t="shared" si="2"/>
        <v>0.18222345104619531</v>
      </c>
      <c r="O20" s="16">
        <f t="shared" si="9"/>
        <v>13704588</v>
      </c>
      <c r="P20" s="11">
        <f t="shared" si="3"/>
        <v>0.95603688648386198</v>
      </c>
      <c r="Q20" s="11">
        <f t="shared" si="4"/>
        <v>0.17421234078254899</v>
      </c>
      <c r="R20" s="16">
        <f t="shared" si="9"/>
        <v>13704588</v>
      </c>
      <c r="S20" s="11">
        <f t="shared" si="5"/>
        <v>0.17421234078254899</v>
      </c>
    </row>
    <row r="21" spans="1:19" s="5" customFormat="1" ht="31.5" customHeight="1" x14ac:dyDescent="0.35">
      <c r="A21" s="12" t="s">
        <v>34</v>
      </c>
      <c r="B21" s="13" t="s">
        <v>42</v>
      </c>
      <c r="C21" s="13" t="s">
        <v>43</v>
      </c>
      <c r="D21" s="14" t="s">
        <v>60</v>
      </c>
      <c r="E21" s="20">
        <v>36565000</v>
      </c>
      <c r="F21" s="20">
        <v>12755661</v>
      </c>
      <c r="G21" s="15">
        <v>0</v>
      </c>
      <c r="H21" s="20">
        <v>49320661</v>
      </c>
      <c r="I21" s="15">
        <v>0</v>
      </c>
      <c r="J21" s="16">
        <f t="shared" si="6"/>
        <v>49320661</v>
      </c>
      <c r="K21" s="20">
        <v>49320661</v>
      </c>
      <c r="L21" s="11">
        <f t="shared" si="1"/>
        <v>1</v>
      </c>
      <c r="M21" s="20">
        <v>41501528</v>
      </c>
      <c r="N21" s="11">
        <f t="shared" si="2"/>
        <v>0.84146333724116151</v>
      </c>
      <c r="O21" s="20">
        <v>40692416</v>
      </c>
      <c r="P21" s="11">
        <f t="shared" si="3"/>
        <v>0.98050404312824335</v>
      </c>
      <c r="Q21" s="11">
        <f t="shared" si="4"/>
        <v>0.82505820430914334</v>
      </c>
      <c r="R21" s="20">
        <v>40692416</v>
      </c>
      <c r="S21" s="11">
        <f t="shared" si="5"/>
        <v>0.82505820430914334</v>
      </c>
    </row>
    <row r="22" spans="1:19" s="5" customFormat="1" ht="31.5" customHeight="1" x14ac:dyDescent="0.35">
      <c r="A22" s="12" t="s">
        <v>35</v>
      </c>
      <c r="B22" s="13" t="s">
        <v>42</v>
      </c>
      <c r="C22" s="13" t="s">
        <v>43</v>
      </c>
      <c r="D22" s="14" t="s">
        <v>61</v>
      </c>
      <c r="E22" s="20">
        <v>3605000</v>
      </c>
      <c r="F22" s="15">
        <v>0</v>
      </c>
      <c r="G22" s="15">
        <v>0</v>
      </c>
      <c r="H22" s="20">
        <v>3605000</v>
      </c>
      <c r="I22" s="15">
        <v>0</v>
      </c>
      <c r="J22" s="16">
        <f t="shared" si="6"/>
        <v>3605000</v>
      </c>
      <c r="K22" s="20">
        <v>1200000</v>
      </c>
      <c r="L22" s="11">
        <f t="shared" si="1"/>
        <v>0.33287101248266299</v>
      </c>
      <c r="M22" s="20">
        <v>600000</v>
      </c>
      <c r="N22" s="11">
        <f t="shared" si="2"/>
        <v>0.16643550624133149</v>
      </c>
      <c r="O22" s="20">
        <v>600000</v>
      </c>
      <c r="P22" s="11">
        <f t="shared" si="3"/>
        <v>1</v>
      </c>
      <c r="Q22" s="11">
        <f t="shared" si="4"/>
        <v>0.16643550624133149</v>
      </c>
      <c r="R22" s="20">
        <v>600000</v>
      </c>
      <c r="S22" s="11">
        <f t="shared" si="5"/>
        <v>0.16643550624133149</v>
      </c>
    </row>
    <row r="23" spans="1:19" s="5" customFormat="1" ht="31.5" customHeight="1" x14ac:dyDescent="0.35">
      <c r="A23" s="12" t="s">
        <v>36</v>
      </c>
      <c r="B23" s="13" t="s">
        <v>45</v>
      </c>
      <c r="C23" s="13" t="s">
        <v>46</v>
      </c>
      <c r="D23" s="14" t="s">
        <v>62</v>
      </c>
      <c r="E23" s="20">
        <v>123887000</v>
      </c>
      <c r="F23" s="15">
        <v>0</v>
      </c>
      <c r="G23" s="15">
        <v>0</v>
      </c>
      <c r="H23" s="20">
        <v>123887000</v>
      </c>
      <c r="I23" s="15">
        <v>0</v>
      </c>
      <c r="J23" s="16">
        <f t="shared" si="6"/>
        <v>123887000</v>
      </c>
      <c r="K23" s="20">
        <v>552517.32999999996</v>
      </c>
      <c r="L23" s="11">
        <f t="shared" si="1"/>
        <v>4.4598491367132944E-3</v>
      </c>
      <c r="M23" s="20">
        <v>552517.32999999996</v>
      </c>
      <c r="N23" s="11">
        <f t="shared" si="2"/>
        <v>4.4598491367132944E-3</v>
      </c>
      <c r="O23" s="20">
        <v>552517.32999999996</v>
      </c>
      <c r="P23" s="11">
        <f t="shared" si="3"/>
        <v>1</v>
      </c>
      <c r="Q23" s="11">
        <f t="shared" si="4"/>
        <v>4.4598491367132944E-3</v>
      </c>
      <c r="R23" s="20">
        <v>552517.32999999996</v>
      </c>
      <c r="S23" s="11">
        <f t="shared" si="5"/>
        <v>4.4598491367132944E-3</v>
      </c>
    </row>
    <row r="24" spans="1:19" s="5" customFormat="1" ht="45.75" customHeight="1" x14ac:dyDescent="0.35">
      <c r="A24" s="12"/>
      <c r="B24" s="13"/>
      <c r="C24" s="13"/>
      <c r="D24" s="18" t="s">
        <v>63</v>
      </c>
      <c r="E24" s="16">
        <f>SUM(E21:E23)</f>
        <v>164057000</v>
      </c>
      <c r="F24" s="16">
        <f t="shared" ref="F24:R24" si="10">SUM(F21:F23)</f>
        <v>12755661</v>
      </c>
      <c r="G24" s="16">
        <f t="shared" si="10"/>
        <v>0</v>
      </c>
      <c r="H24" s="16">
        <f t="shared" si="10"/>
        <v>176812661</v>
      </c>
      <c r="I24" s="16">
        <f t="shared" si="10"/>
        <v>0</v>
      </c>
      <c r="J24" s="16">
        <f t="shared" si="10"/>
        <v>176812661</v>
      </c>
      <c r="K24" s="16">
        <f t="shared" si="10"/>
        <v>51073178.329999998</v>
      </c>
      <c r="L24" s="11">
        <f t="shared" si="1"/>
        <v>0.28885475757870077</v>
      </c>
      <c r="M24" s="16">
        <f t="shared" si="10"/>
        <v>42654045.329999998</v>
      </c>
      <c r="N24" s="11">
        <f t="shared" si="2"/>
        <v>0.24123863692091596</v>
      </c>
      <c r="O24" s="16">
        <f t="shared" si="10"/>
        <v>41844933.329999998</v>
      </c>
      <c r="P24" s="11">
        <f t="shared" si="3"/>
        <v>0.98103082617978732</v>
      </c>
      <c r="Q24" s="11">
        <f t="shared" si="4"/>
        <v>0.23666253928501194</v>
      </c>
      <c r="R24" s="16">
        <f t="shared" si="10"/>
        <v>41844933.329999998</v>
      </c>
      <c r="S24" s="11">
        <f t="shared" si="5"/>
        <v>0.23666253928501194</v>
      </c>
    </row>
    <row r="25" spans="1:19" s="5" customFormat="1" ht="31.5" customHeight="1" x14ac:dyDescent="0.35">
      <c r="A25" s="12" t="s">
        <v>37</v>
      </c>
      <c r="B25" s="13" t="s">
        <v>45</v>
      </c>
      <c r="C25" s="13" t="s">
        <v>43</v>
      </c>
      <c r="D25" s="14" t="s">
        <v>64</v>
      </c>
      <c r="E25" s="20">
        <v>6794425660</v>
      </c>
      <c r="F25" s="15">
        <v>0</v>
      </c>
      <c r="G25" s="15">
        <v>0</v>
      </c>
      <c r="H25" s="20">
        <v>6794425660</v>
      </c>
      <c r="I25" s="20">
        <v>1550000000</v>
      </c>
      <c r="J25" s="16">
        <f t="shared" si="6"/>
        <v>5244425660</v>
      </c>
      <c r="K25" s="20">
        <v>5244425660</v>
      </c>
      <c r="L25" s="11">
        <f t="shared" si="1"/>
        <v>1</v>
      </c>
      <c r="M25" s="20">
        <v>2965588202</v>
      </c>
      <c r="N25" s="11">
        <f t="shared" si="2"/>
        <v>0.56547435205707541</v>
      </c>
      <c r="O25" s="20">
        <v>1641900897</v>
      </c>
      <c r="P25" s="11">
        <f t="shared" si="3"/>
        <v>0.55365100788190957</v>
      </c>
      <c r="Q25" s="11">
        <f t="shared" si="4"/>
        <v>0.31307544494776957</v>
      </c>
      <c r="R25" s="20">
        <v>1641900897</v>
      </c>
      <c r="S25" s="11">
        <f t="shared" si="5"/>
        <v>0.31307544494776957</v>
      </c>
    </row>
    <row r="26" spans="1:19" s="5" customFormat="1" ht="31.5" customHeight="1" x14ac:dyDescent="0.35">
      <c r="A26" s="12" t="s">
        <v>38</v>
      </c>
      <c r="B26" s="13" t="s">
        <v>45</v>
      </c>
      <c r="C26" s="13" t="s">
        <v>43</v>
      </c>
      <c r="D26" s="14" t="s">
        <v>65</v>
      </c>
      <c r="E26" s="20">
        <v>20073366698</v>
      </c>
      <c r="F26" s="15">
        <v>0</v>
      </c>
      <c r="G26" s="15">
        <v>0</v>
      </c>
      <c r="H26" s="20">
        <v>20073366698</v>
      </c>
      <c r="I26" s="20">
        <v>5500000000</v>
      </c>
      <c r="J26" s="16">
        <f t="shared" si="6"/>
        <v>14573366698</v>
      </c>
      <c r="K26" s="20">
        <v>14573366698</v>
      </c>
      <c r="L26" s="11">
        <f t="shared" si="1"/>
        <v>1</v>
      </c>
      <c r="M26" s="20">
        <v>8111136929.0500002</v>
      </c>
      <c r="N26" s="11">
        <f t="shared" si="2"/>
        <v>0.55657262300022581</v>
      </c>
      <c r="O26" s="20">
        <v>2186106611</v>
      </c>
      <c r="P26" s="11">
        <f t="shared" si="3"/>
        <v>0.26951913524853327</v>
      </c>
      <c r="Q26" s="11">
        <f t="shared" si="4"/>
        <v>0.1500069720540288</v>
      </c>
      <c r="R26" s="20">
        <v>2182106611</v>
      </c>
      <c r="S26" s="11">
        <f t="shared" si="5"/>
        <v>0.14973249875743982</v>
      </c>
    </row>
    <row r="27" spans="1:19" s="5" customFormat="1" ht="31.5" customHeight="1" x14ac:dyDescent="0.35">
      <c r="A27" s="12" t="s">
        <v>38</v>
      </c>
      <c r="B27" s="13" t="s">
        <v>44</v>
      </c>
      <c r="C27" s="13" t="s">
        <v>43</v>
      </c>
      <c r="D27" s="14" t="s">
        <v>65</v>
      </c>
      <c r="E27" s="20">
        <v>3472967866</v>
      </c>
      <c r="F27" s="15">
        <v>0</v>
      </c>
      <c r="G27" s="15">
        <v>0</v>
      </c>
      <c r="H27" s="20">
        <v>3472967866</v>
      </c>
      <c r="I27" s="15">
        <v>0</v>
      </c>
      <c r="J27" s="16">
        <f t="shared" si="6"/>
        <v>3472967866</v>
      </c>
      <c r="K27" s="20">
        <v>2364171757</v>
      </c>
      <c r="L27" s="11">
        <f t="shared" si="1"/>
        <v>0.68073528124029004</v>
      </c>
      <c r="M27" s="20">
        <v>0</v>
      </c>
      <c r="N27" s="11">
        <f t="shared" si="2"/>
        <v>0</v>
      </c>
      <c r="O27" s="20">
        <v>0</v>
      </c>
      <c r="P27" s="11">
        <v>0</v>
      </c>
      <c r="Q27" s="11">
        <f t="shared" si="4"/>
        <v>0</v>
      </c>
      <c r="R27" s="20">
        <v>0</v>
      </c>
      <c r="S27" s="11">
        <f t="shared" si="5"/>
        <v>0</v>
      </c>
    </row>
    <row r="28" spans="1:19" s="5" customFormat="1" ht="31.5" customHeight="1" x14ac:dyDescent="0.35">
      <c r="A28" s="12" t="s">
        <v>38</v>
      </c>
      <c r="B28" s="13" t="s">
        <v>47</v>
      </c>
      <c r="C28" s="13" t="s">
        <v>43</v>
      </c>
      <c r="D28" s="14" t="s">
        <v>65</v>
      </c>
      <c r="E28" s="20">
        <v>3364435100</v>
      </c>
      <c r="F28" s="15">
        <v>0</v>
      </c>
      <c r="G28" s="15">
        <v>0</v>
      </c>
      <c r="H28" s="20">
        <v>3364435100</v>
      </c>
      <c r="I28" s="15">
        <v>0</v>
      </c>
      <c r="J28" s="16">
        <f t="shared" si="6"/>
        <v>3364435100</v>
      </c>
      <c r="K28" s="20">
        <v>3364435100</v>
      </c>
      <c r="L28" s="11">
        <f t="shared" si="1"/>
        <v>1</v>
      </c>
      <c r="M28" s="20">
        <v>218233416</v>
      </c>
      <c r="N28" s="11">
        <f t="shared" si="2"/>
        <v>6.48648018206682E-2</v>
      </c>
      <c r="O28" s="20">
        <v>0</v>
      </c>
      <c r="P28" s="11">
        <v>0</v>
      </c>
      <c r="Q28" s="11">
        <f t="shared" si="4"/>
        <v>0</v>
      </c>
      <c r="R28" s="20">
        <v>0</v>
      </c>
      <c r="S28" s="11">
        <f t="shared" si="5"/>
        <v>0</v>
      </c>
    </row>
    <row r="29" spans="1:19" s="5" customFormat="1" ht="31.5" customHeight="1" x14ac:dyDescent="0.35">
      <c r="A29" s="12" t="s">
        <v>39</v>
      </c>
      <c r="B29" s="13" t="s">
        <v>45</v>
      </c>
      <c r="C29" s="13" t="s">
        <v>43</v>
      </c>
      <c r="D29" s="14" t="s">
        <v>66</v>
      </c>
      <c r="E29" s="20">
        <v>8794425656</v>
      </c>
      <c r="F29" s="15">
        <v>0</v>
      </c>
      <c r="G29" s="15">
        <v>0</v>
      </c>
      <c r="H29" s="20">
        <v>8794425656</v>
      </c>
      <c r="I29" s="15">
        <v>0</v>
      </c>
      <c r="J29" s="16">
        <f t="shared" si="6"/>
        <v>8794425656</v>
      </c>
      <c r="K29" s="20">
        <v>8665658989</v>
      </c>
      <c r="L29" s="11">
        <f t="shared" si="1"/>
        <v>0.98535814935087329</v>
      </c>
      <c r="M29" s="20">
        <v>8166483305</v>
      </c>
      <c r="N29" s="11">
        <f t="shared" si="2"/>
        <v>0.92859768499247175</v>
      </c>
      <c r="O29" s="20">
        <v>3658447901</v>
      </c>
      <c r="P29" s="11">
        <f t="shared" si="3"/>
        <v>0.44798327068887578</v>
      </c>
      <c r="Q29" s="11">
        <f t="shared" si="4"/>
        <v>0.41599622807704589</v>
      </c>
      <c r="R29" s="20">
        <v>3658447901</v>
      </c>
      <c r="S29" s="11">
        <f t="shared" si="5"/>
        <v>0.41599622807704589</v>
      </c>
    </row>
    <row r="30" spans="1:19" s="5" customFormat="1" ht="31.5" customHeight="1" x14ac:dyDescent="0.35">
      <c r="A30" s="12" t="s">
        <v>40</v>
      </c>
      <c r="B30" s="13" t="s">
        <v>45</v>
      </c>
      <c r="C30" s="13" t="s">
        <v>43</v>
      </c>
      <c r="D30" s="14" t="s">
        <v>67</v>
      </c>
      <c r="E30" s="20">
        <v>13138566677</v>
      </c>
      <c r="F30" s="15">
        <v>0</v>
      </c>
      <c r="G30" s="15">
        <v>0</v>
      </c>
      <c r="H30" s="20">
        <v>13138566677</v>
      </c>
      <c r="I30" s="20">
        <v>4194458264</v>
      </c>
      <c r="J30" s="16">
        <f t="shared" si="6"/>
        <v>8944108413</v>
      </c>
      <c r="K30" s="20">
        <v>8850506177</v>
      </c>
      <c r="L30" s="11">
        <f t="shared" si="1"/>
        <v>0.98953476057334544</v>
      </c>
      <c r="M30" s="20">
        <v>5435015802</v>
      </c>
      <c r="N30" s="11">
        <f t="shared" si="2"/>
        <v>0.60766434741559749</v>
      </c>
      <c r="O30" s="20">
        <v>1561039815</v>
      </c>
      <c r="P30" s="11">
        <f t="shared" si="3"/>
        <v>0.28721900209113688</v>
      </c>
      <c r="Q30" s="11">
        <f t="shared" si="4"/>
        <v>0.17453274747106981</v>
      </c>
      <c r="R30" s="20">
        <v>1557889815</v>
      </c>
      <c r="S30" s="11">
        <f t="shared" si="5"/>
        <v>0.17418056032680157</v>
      </c>
    </row>
    <row r="31" spans="1:19" s="5" customFormat="1" ht="39.75" customHeight="1" x14ac:dyDescent="0.35">
      <c r="A31" s="12" t="s">
        <v>41</v>
      </c>
      <c r="B31" s="13" t="s">
        <v>45</v>
      </c>
      <c r="C31" s="13" t="s">
        <v>43</v>
      </c>
      <c r="D31" s="14" t="s">
        <v>68</v>
      </c>
      <c r="E31" s="20">
        <v>4807394880</v>
      </c>
      <c r="F31" s="15">
        <v>0</v>
      </c>
      <c r="G31" s="15">
        <v>0</v>
      </c>
      <c r="H31" s="20">
        <v>4807394880</v>
      </c>
      <c r="I31" s="15">
        <v>0</v>
      </c>
      <c r="J31" s="16">
        <f t="shared" si="6"/>
        <v>4807394880</v>
      </c>
      <c r="K31" s="20">
        <v>4015435351</v>
      </c>
      <c r="L31" s="11">
        <f t="shared" si="1"/>
        <v>0.83526222647223025</v>
      </c>
      <c r="M31" s="20">
        <v>2756256039.9000001</v>
      </c>
      <c r="N31" s="11">
        <f t="shared" si="2"/>
        <v>0.57333672575280525</v>
      </c>
      <c r="O31" s="20">
        <v>1253976468.7</v>
      </c>
      <c r="P31" s="11">
        <f t="shared" si="3"/>
        <v>0.4549564519940229</v>
      </c>
      <c r="Q31" s="11">
        <f t="shared" si="4"/>
        <v>0.26084324254636643</v>
      </c>
      <c r="R31" s="20">
        <v>1253976468.7</v>
      </c>
      <c r="S31" s="11">
        <f t="shared" si="5"/>
        <v>0.26084324254636643</v>
      </c>
    </row>
    <row r="32" spans="1:19" ht="31.5" customHeight="1" x14ac:dyDescent="0.35">
      <c r="A32" s="12"/>
      <c r="B32" s="13"/>
      <c r="C32" s="13"/>
      <c r="D32" s="18" t="s">
        <v>69</v>
      </c>
      <c r="E32" s="16">
        <f>SUM(E25:E31)</f>
        <v>60445582537</v>
      </c>
      <c r="F32" s="16">
        <f t="shared" ref="F32:R32" si="11">SUM(F25:F31)</f>
        <v>0</v>
      </c>
      <c r="G32" s="16">
        <f t="shared" si="11"/>
        <v>0</v>
      </c>
      <c r="H32" s="16">
        <f t="shared" si="11"/>
        <v>60445582537</v>
      </c>
      <c r="I32" s="16">
        <f t="shared" si="11"/>
        <v>11244458264</v>
      </c>
      <c r="J32" s="16">
        <f t="shared" si="11"/>
        <v>49201124273</v>
      </c>
      <c r="K32" s="16">
        <f t="shared" si="11"/>
        <v>47077999732</v>
      </c>
      <c r="L32" s="11">
        <f t="shared" si="1"/>
        <v>0.95684804824337921</v>
      </c>
      <c r="M32" s="16">
        <f t="shared" si="11"/>
        <v>27652713693.950001</v>
      </c>
      <c r="N32" s="11">
        <f t="shared" si="2"/>
        <v>0.56203418321326704</v>
      </c>
      <c r="O32" s="16">
        <f t="shared" si="11"/>
        <v>10301471692.700001</v>
      </c>
      <c r="P32" s="11">
        <f t="shared" si="3"/>
        <v>0.37253022638981753</v>
      </c>
      <c r="Q32" s="11">
        <f t="shared" si="4"/>
        <v>0.20937472151125452</v>
      </c>
      <c r="R32" s="16">
        <f t="shared" si="11"/>
        <v>10294321692.700001</v>
      </c>
      <c r="S32" s="11">
        <f t="shared" si="5"/>
        <v>0.20922939962876405</v>
      </c>
    </row>
    <row r="33" spans="1:19" ht="38.25" customHeight="1" x14ac:dyDescent="0.35">
      <c r="A33" s="12" t="s">
        <v>19</v>
      </c>
      <c r="B33" s="13" t="s">
        <v>19</v>
      </c>
      <c r="C33" s="13" t="s">
        <v>19</v>
      </c>
      <c r="D33" s="18" t="s">
        <v>20</v>
      </c>
      <c r="E33" s="16">
        <f>+E32+E8</f>
        <v>73586646537</v>
      </c>
      <c r="F33" s="16">
        <f t="shared" ref="F33:R33" si="12">+F32+F8</f>
        <v>12755661</v>
      </c>
      <c r="G33" s="16">
        <f t="shared" si="12"/>
        <v>12755661</v>
      </c>
      <c r="H33" s="16">
        <f t="shared" si="12"/>
        <v>73586646537</v>
      </c>
      <c r="I33" s="16">
        <f t="shared" si="12"/>
        <v>11423006264</v>
      </c>
      <c r="J33" s="16">
        <f t="shared" si="12"/>
        <v>62163640273</v>
      </c>
      <c r="K33" s="16">
        <f t="shared" si="12"/>
        <v>59894432249.330002</v>
      </c>
      <c r="L33" s="11">
        <f t="shared" si="1"/>
        <v>0.96349621718251266</v>
      </c>
      <c r="M33" s="16">
        <f t="shared" si="12"/>
        <v>33896280406.540001</v>
      </c>
      <c r="N33" s="11">
        <f t="shared" si="2"/>
        <v>0.54527502343298939</v>
      </c>
      <c r="O33" s="16">
        <f t="shared" si="12"/>
        <v>15567666348.310001</v>
      </c>
      <c r="P33" s="11">
        <f t="shared" si="3"/>
        <v>0.4592735887713022</v>
      </c>
      <c r="Q33" s="11">
        <f t="shared" si="4"/>
        <v>0.25043041687942497</v>
      </c>
      <c r="R33" s="16">
        <f t="shared" si="12"/>
        <v>15560516348.310001</v>
      </c>
      <c r="S33" s="11">
        <f t="shared" si="5"/>
        <v>0.25031539787525148</v>
      </c>
    </row>
    <row r="34" spans="1:19" ht="38.25" customHeight="1" x14ac:dyDescent="0.35">
      <c r="J34" s="19"/>
    </row>
  </sheetData>
  <mergeCells count="8">
    <mergeCell ref="A5:S5"/>
    <mergeCell ref="A6:S6"/>
    <mergeCell ref="F1:P2"/>
    <mergeCell ref="F3:P4"/>
    <mergeCell ref="A1:E4"/>
    <mergeCell ref="Q1:S1"/>
    <mergeCell ref="Q2:S3"/>
    <mergeCell ref="Q4:S4"/>
  </mergeCells>
  <pageMargins left="0.74803149606299213" right="0.74803149606299213" top="0.98425196850393704" bottom="0.98425196850393704" header="0.51181102362204722" footer="0.51181102362204722"/>
  <pageSetup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"/>
  <sheetViews>
    <sheetView workbookViewId="0">
      <selection activeCell="D9" sqref="D9"/>
    </sheetView>
  </sheetViews>
  <sheetFormatPr baseColWidth="10" defaultRowHeight="14.5" x14ac:dyDescent="0.35"/>
  <cols>
    <col min="4" max="4" width="22.453125" customWidth="1"/>
  </cols>
  <sheetData>
    <row r="9" spans="4:4" x14ac:dyDescent="0.35">
      <c r="D9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FT-GF-026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OCHOA RANGEL</dc:creator>
  <cp:lastModifiedBy>JEFE FINANCIERA</cp:lastModifiedBy>
  <cp:lastPrinted>2020-07-01T19:29:23Z</cp:lastPrinted>
  <dcterms:created xsi:type="dcterms:W3CDTF">2020-02-28T16:15:23Z</dcterms:created>
  <dcterms:modified xsi:type="dcterms:W3CDTF">2020-07-01T19:29:56Z</dcterms:modified>
</cp:coreProperties>
</file>