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Adm_y_Aten_Ciu" sheetId="2" r:id="rId5"/>
    <sheet state="hidden" name="Resumen publicado" sheetId="3" r:id="rId6"/>
    <sheet state="hidden" name="Alertas" sheetId="4" r:id="rId7"/>
    <sheet state="hidden" name="Consolidado" sheetId="5" r:id="rId8"/>
    <sheet state="visible" name="Comunicaciones" sheetId="6" r:id="rId9"/>
    <sheet state="visible" name="Contratos" sheetId="7" r:id="rId10"/>
    <sheet state="visible" name="C_Interno" sheetId="8" r:id="rId11"/>
    <sheet state="visible" name="CI_Disciplinario" sheetId="9" r:id="rId12"/>
    <sheet state="visible" name="DTAF" sheetId="10" r:id="rId13"/>
    <sheet state="visible" name="DTIV" sheetId="11" r:id="rId14"/>
    <sheet state="visible" name="Financiera"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s>
  <definedNames>
    <definedName hidden="1" localSheetId="1" name="_xlnm._FilterDatabase">Adm_y_Aten_Ciu!$A$3:$AP$17</definedName>
    <definedName hidden="1" localSheetId="4" name="_xlnm._FilterDatabase">Consolidado!$A$2:$BL$158</definedName>
    <definedName hidden="1" localSheetId="5" name="_xlnm._FilterDatabase">Comunicaciones!$A$3:$AP$17</definedName>
    <definedName hidden="1" localSheetId="6" name="_xlnm._FilterDatabase">Contratos!$A$3:$AP$17</definedName>
    <definedName hidden="1" localSheetId="7" name="_xlnm._FilterDatabase">C_Interno!$A$3:$AP$17</definedName>
    <definedName hidden="1" localSheetId="8" name="_xlnm._FilterDatabase">CI_Disciplinario!$A$3:$AP$17</definedName>
    <definedName hidden="1" localSheetId="9" name="_xlnm._FilterDatabase">DTAF!$A$3:$AP$17</definedName>
    <definedName hidden="1" localSheetId="10" name="_xlnm._FilterDatabase">DTIV!$A$3:$AP$17</definedName>
    <definedName hidden="1" localSheetId="11" name="_xlnm._FilterDatabase">Financiera!$A$3:$AP$17</definedName>
    <definedName hidden="1" localSheetId="12" name="_xlnm._FilterDatabase">G_Documental!$A$3:$AP$6</definedName>
    <definedName hidden="1" localSheetId="13" name="_xlnm._FilterDatabase">OA_Juridica!$A$3:$AP$8</definedName>
    <definedName hidden="1" localSheetId="14" name="_xlnm._FilterDatabase">OGCI!$A$3:$AP$17</definedName>
    <definedName hidden="1" localSheetId="15" name="_xlnm._FilterDatabase">'Planeación'!$A$3:$AP$17</definedName>
    <definedName hidden="1" localSheetId="16" name="_xlnm._FilterDatabase">Sistemas!$A$3:$AP$17</definedName>
    <definedName hidden="1" localSheetId="17" name="_xlnm._FilterDatabase">T_Humano!$A$3:$AP$17</definedName>
    <definedName hidden="1" localSheetId="18" name="_xlnm._FilterDatabase">R_Barrancabermeja!$A$3:$AP$17</definedName>
    <definedName hidden="1" localSheetId="19" name="_xlnm._FilterDatabase">R_Barranquilla!$A$3:$AP$21</definedName>
    <definedName hidden="1" localSheetId="20" name="_xlnm._FilterDatabase">R_Bogota!$A$3:$AP$18</definedName>
    <definedName hidden="1" localSheetId="21" name="_xlnm._FilterDatabase">R_Cali!$A$3:$AP$17</definedName>
    <definedName hidden="1" localSheetId="22" name="_xlnm._FilterDatabase">R_Magangue!$A$3:$AP$27</definedName>
    <definedName hidden="1" localSheetId="23" name="_xlnm._FilterDatabase">R_Medellin!$A$3:$AP$17</definedName>
    <definedName hidden="1" localSheetId="24" name="_xlnm._FilterDatabase">R_Villavicencio!$A$3:$AP$17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<sst xmlns="http://schemas.openxmlformats.org/spreadsheetml/2006/main" count="5716" uniqueCount="1008">
  <si>
    <t>Monitoreo Plan de Acción 2022</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</si>
  <si>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</si>
  <si>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</si>
  <si>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</si>
  <si>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</si>
  <si>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</si>
  <si>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</si>
  <si>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</si>
  <si>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</si>
  <si>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</si>
  <si>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</si>
  <si>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</si>
  <si>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</si>
  <si>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</si>
  <si>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</si>
  <si>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</si>
  <si>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</si>
  <si>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</si>
  <si>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</si>
  <si>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</si>
  <si>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</si>
  <si>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</si>
  <si>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Home</t>
  </si>
  <si>
    <t>Avance de la vigencia</t>
  </si>
  <si>
    <t>Fecha inicial</t>
  </si>
  <si>
    <t>TRIMESTRE</t>
  </si>
  <si>
    <t>INFORMACIÓN DE MONITOREO</t>
  </si>
  <si>
    <t>ITEM</t>
  </si>
  <si>
    <t>PROCESO ASOCIADO</t>
  </si>
  <si>
    <t>ÁREA LÍDER</t>
  </si>
  <si>
    <t>NOMBRE DEL PROYECTO</t>
  </si>
  <si>
    <t>CÓDIGO BPIN</t>
  </si>
  <si>
    <t>NOMBRE CORTO</t>
  </si>
  <si>
    <t>OBJETIVO ESPECÍFICO - PROYECTO INVERSIÓN</t>
  </si>
  <si>
    <t>PRODUCTO - PROYECTO INVERSIÓN</t>
  </si>
  <si>
    <t>ACTIVIDAD- PROYECTO INVERSIÓN</t>
  </si>
  <si>
    <t>TIPO INDICADOR</t>
  </si>
  <si>
    <t>CATEGORÍA</t>
  </si>
  <si>
    <t>UNIDAD DE MEDIDA</t>
  </si>
  <si>
    <t>INDICADOR PRINCIPAL</t>
  </si>
  <si>
    <t>cal_met_restante</t>
  </si>
  <si>
    <t>META VIGENCIA</t>
  </si>
  <si>
    <t>ACCIÓN/ACTIVIDAD</t>
  </si>
  <si>
    <t>ENTREGABLE</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</si>
  <si>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</si>
  <si>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</si>
  <si>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</si>
  <si>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</si>
  <si>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</si>
  <si>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</si>
  <si>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</si>
  <si>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</si>
  <si>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</si>
  <si>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</si>
  <si>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</si>
  <si>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</si>
  <si>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</si>
  <si>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</si>
  <si>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</si>
  <si>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DERECHOS HUMANOS</t>
  </si>
  <si>
    <t>EJECUCIÓN DEL TRIMESTRE</t>
  </si>
  <si>
    <t>JUSTIFICACIÓN DEL AVANCE</t>
  </si>
  <si>
    <t>EVIDENCIA (INCLUIR EL LINK DEL REGISTRO)</t>
  </si>
  <si>
    <t>FECHA LIMITE PARA EL REPORTE</t>
  </si>
  <si>
    <t>DIAS ANTES DEL VENCIMIENTO</t>
  </si>
  <si>
    <t>OBSERVACIONES DE PLANEACIÓN</t>
  </si>
  <si>
    <t>RECOMENDACIONES CONTROL INTERNO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</si>
  <si>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</si>
  <si>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</si>
  <si>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</si>
  <si>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</si>
  <si>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</si>
  <si>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</si>
  <si>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</si>
  <si>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</si>
  <si>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</si>
  <si>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</si>
  <si>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Numero de  capacitaciones sobre el manejo de AZ digital de forma integral (PQRS tramites en linea y ventanilla) realizadas/Numero de  capacitaciones sobre el manejo de AZ digital de forma integral (PQRS tramites en linea y ventanilla) programadas.</t>
  </si>
  <si>
    <t>realizar capacitaciones sobre el manejo de AZ digital de forma integral (PQRS tramites en linea y ventanilla)</t>
  </si>
  <si>
    <t>Actas de asistencia</t>
  </si>
  <si>
    <t>Semestral</t>
  </si>
  <si>
    <t>Coordinación Administrativa</t>
  </si>
  <si>
    <t>Gustavo Polo</t>
  </si>
  <si>
    <t>Coordinador Administrativo</t>
  </si>
  <si>
    <t>gustavo.polo@aunap.gov.co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</si>
  <si>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</si>
  <si>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</si>
  <si>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</si>
  <si>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</si>
  <si>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</si>
  <si>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</si>
  <si>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</si>
  <si>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Se realizarón capacitaciones donde se dio la claridad del manejo de la Az digital</t>
  </si>
  <si>
    <t>https://drive.google.com/drive/u/0/folders/1i1yrEahx1D9pv92CDPEKws3WvOM7W7Yd</t>
  </si>
  <si>
    <t>Numero de Informe de pqrsd realizados/número de Informe de pqrsd programados</t>
  </si>
  <si>
    <t>Seguimiento a las diferentes areas de la entidad en el tema de pqrsd, con el fin de que se den respuestas oportunas</t>
  </si>
  <si>
    <t>Informe de pqrsd</t>
  </si>
  <si>
    <t>Información</t>
  </si>
  <si>
    <t>Numero de actividades de participacion ciudadana en donde participen nuestros grupos de valor realizadas/Numero de actividades de participacion ciudadana en donde participen nuestros grupos de valor  programadas</t>
  </si>
  <si>
    <t>Apoyar las actividades de participacion ciudadana en donde participen nuestros grupos de valor</t>
  </si>
  <si>
    <t>Informes de medición de percepción</t>
  </si>
  <si>
    <t>Trimestral</t>
  </si>
  <si>
    <t xml:space="preserve">Se realizó la recopilación  de eventos realizados por las Regionales de Magangue y Villavicencio en cumplimiento con las actividades de participacion ciudadana </t>
  </si>
  <si>
    <t>https://drive.google.com/drive/u/0/folders/1z75qwtTqETw1xxOemM5AAR3C8dyM6LDQ</t>
  </si>
  <si>
    <t>Numero de actividades que realice la entidad donde se interactue con los ciudadanos apoyadas</t>
  </si>
  <si>
    <t>Consolidar el plan de participacion ciudadana</t>
  </si>
  <si>
    <t>Plan de participación</t>
  </si>
  <si>
    <t>Anual</t>
  </si>
  <si>
    <t>Plan Anticorrupción y de Atención al Ciudadano - PAAC</t>
  </si>
  <si>
    <t>Se recopilaron las actividades los eventos que realizaon las regionales en el trecer trimestre del año tendiente al cumplimiento de la Actividades de Participacion ciudadana</t>
  </si>
  <si>
    <t>recopilar informes de partificpacion ciudadana que se ejecuten a nivel nacional en los diferentes herramientas o medios que tenga la entidad</t>
  </si>
  <si>
    <t>Drive con los informes</t>
  </si>
  <si>
    <t>Gestión administrativa</t>
  </si>
  <si>
    <t>Optimizar la gestión administrativa, operativa, de planeación, seguimiento y control de la Entidad, para mejorar el desempeño institucional y la prestación del servicio a nivel nacional</t>
  </si>
  <si>
    <t>Porcentaje</t>
  </si>
  <si>
    <t>Numero de bienes de la entidad bajo detalle</t>
  </si>
  <si>
    <t>Realizar inventario de todos los bienes de la entidad.</t>
  </si>
  <si>
    <t>Informe de ejecución</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</si>
  <si>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</si>
  <si>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</si>
  <si>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</si>
  <si>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</si>
  <si>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</si>
  <si>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</si>
  <si>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</si>
  <si>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</si>
  <si>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</si>
  <si>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</si>
  <si>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</si>
  <si>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</si>
  <si>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</si>
  <si>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</si>
  <si>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</si>
  <si>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</si>
  <si>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</si>
  <si>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OBJETIVO ESPECÍFICO</t>
  </si>
  <si>
    <t>PRODUCTO</t>
  </si>
  <si>
    <t>ACTIVIDAD</t>
  </si>
  <si>
    <t>META RESTANTE</t>
  </si>
  <si>
    <t>CUMPLIMIENTO DE META %</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</si>
  <si>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</si>
  <si>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</si>
  <si>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</si>
  <si>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</si>
  <si>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</si>
  <si>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</si>
  <si>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</si>
  <si>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</si>
  <si>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</si>
  <si>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</si>
  <si>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</si>
  <si>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</si>
  <si>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</si>
  <si>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</si>
  <si>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</si>
  <si>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</si>
  <si>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</si>
  <si>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</si>
  <si>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</si>
  <si>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</si>
  <si>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</si>
  <si>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</si>
  <si>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</si>
  <si>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</si>
  <si>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</si>
  <si>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</si>
  <si>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</si>
  <si>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</si>
  <si>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</si>
  <si>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</si>
  <si>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</si>
  <si>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Comunicación estratégica</t>
  </si>
  <si>
    <t>Publicaciones de contenido institucional divulgado en los diferentes canales dispuestos por la entidad</t>
  </si>
  <si>
    <t>Editar, adaptar y divulgar contenido institucional de la gestión realizada por la entidad para su posicionamiento externo ante los diferentes grupos de interés</t>
  </si>
  <si>
    <t>Pieza gráfica acorde al requerimiento (Publicaciones, videos, boletines, infografías o piezas gráficas, etc).</t>
  </si>
  <si>
    <t>Mensual</t>
  </si>
  <si>
    <t>Leidy Hidalgo</t>
  </si>
  <si>
    <t>Profesional Especializado</t>
  </si>
  <si>
    <t>leidy.hidalgo@aunap.gov.co</t>
  </si>
  <si>
    <t>No asociado</t>
  </si>
  <si>
    <t>Información y comunicación</t>
  </si>
  <si>
    <t>Transparencia, acceso a la información pública y lucha contra la corrupción</t>
  </si>
  <si>
    <t>12. Producción y consumo responsable</t>
  </si>
  <si>
    <t xml:space="preserve">El proceso de comunicaciones ha editado, adaptado y divulgado contenido institucional de la gestión realizada por la entidad para su posicionamiento externo ante los diferentes grupos de interés. </t>
  </si>
  <si>
    <t xml:space="preserve">Boletines: 
1. https://www.aunap.gov.co/2022/07/21/visual-composer-10845/
2.https://www.aunap.gov.co/2022/07/22/director-general-de-la-aunap-es-reconocido-por-la-fao-como-uno-de-los-campeones-que-han-desempenado-un-papel-importante-para-el-desarrollo-sostenible-de-la-pesca-y-la-acuicultura-en/
3. https://www.aunap.gov.co/2022/08/03/la-aunap-lidero-el-i-foro-nacional-de-acuicultura-en-colombia/
4.https://www.aunap.gov.co/2022/08/04/aunap-establece-area-de-reserva-para-pesca-artesanal-en-la-alta-guajira/
5.https://www.aunap.gov.co/2022/08/24/pescadores-artesanales-comerciales-y-de-subsistencia-podrian-acceder-a-seguro-de-desempleo-estacional-por-veda/
</t>
  </si>
  <si>
    <t>Número de piezas de comunicación interna diseñadas y divulgadas/Número de piezas de comunicación interna solicitadas</t>
  </si>
  <si>
    <t xml:space="preserve">Diseñar y divulgar piezas de comunicación internas con base a la información allegada por las diferentes dependencias de la entidad, promoviendo el sentido de pertenencia y la cultura corportiva. 
</t>
  </si>
  <si>
    <t>Piezas de comunicacion interna acorde a requerimiento  (pieza grafica, video, infografia o meme, etc)</t>
  </si>
  <si>
    <t>El proceso de comunicaciones diseñó y divulgó las piezas de comunicación internas con base a la información allegada por las diferentes dependencias de la entidad, promoviendo el sentido de pertenencia y la cultura corportiva.</t>
  </si>
  <si>
    <t>https://drive.google.com/drive/u/0/folders/1_dzn9RriAK1heZ8YohM2yfpvv8hWLAjn</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</si>
  <si>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</si>
  <si>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</si>
  <si>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</si>
  <si>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Productos comunicativos acorde a necesidad de información puede ser (Revistas, newletter, infografias, boletines de prensa, videos o publicaciones, etc)</t>
  </si>
  <si>
    <t>El proceso de comunicaciones creó y divulgó productos comunicativos internos y externos que permitan ampliar la difusión de la informacion institucional a través de los diferentes canales de comunicación</t>
  </si>
  <si>
    <r>
      <rPr>
        <rFont val="Arial"/>
        <sz val="8.0"/>
      </rPr>
      <t xml:space="preserve">
1. https://www.youtube.com/watch?v=Rt7vuivilPA
2. https://www.youtube.com/watch?v=4znbWyIfgoc
3.https://www.youtube.com/watch?v=PFjTbIlSlAw
4. </t>
    </r>
    <r>
      <rPr>
        <rFont val="Arial"/>
        <color rgb="FF1155CC"/>
        <sz val="8.0"/>
        <u/>
      </rPr>
      <t>https://drive.google.com/file/d/1wO7cjmnUyHyvQcuZGcfopmkzmskew-yT/view?usp=sharing</t>
    </r>
  </si>
  <si>
    <t>Publicaciones en medios Free Press información de gestión institucional para los diferentes grupos de interés</t>
  </si>
  <si>
    <t>Publicar en medios Free Press información de gestión institucional para los diferentes grupos de interés</t>
  </si>
  <si>
    <t>Publicaciones en medios de comunicación</t>
  </si>
  <si>
    <t>El proceso de comunicaciones publicó en medios Free Press información de gestión institucional para los diferentes grupos de interés</t>
  </si>
  <si>
    <t>https://docs.google.com/document/d/1yn5K-M6Ee0dhWOtxf1RGM592tAKslw3J/edit?usp=sharing&amp;ouid=116882571820126477784&amp;rtpof=true&amp;sd=true</t>
  </si>
  <si>
    <t>Acciones de comunicaciones en alianza con cooperantes, aliados y entiades adscritas</t>
  </si>
  <si>
    <t>Desarrolar acciones de comunicacion en alianza con cooperantes, aliados, entidades del sector, entre otras, para dar un mayor alcance de la gestion institucional</t>
  </si>
  <si>
    <t>Acciones de Comunicacion acorde a la necesidad (Puede ser: Foros, eventos, videos, publicaciones, piezas audiovisuales o notas periodisticas, etc)</t>
  </si>
  <si>
    <t>Planeación Institucional</t>
  </si>
  <si>
    <t>El proceso de comunicaciones realizó  acciones de comunicacion en alianza con cooperantes, aliados, entidades del sector, entre otras, para dar un mayor alcance de la gestion institucional</t>
  </si>
  <si>
    <r>
      <rPr>
        <rFont val="Arial"/>
        <sz val="10.0"/>
      </rPr>
      <t xml:space="preserve">EVENTOS:
1. Foro Regional. acuicultura y pesca sostenible.(PISCICOLA SAN SILVESTRE
Link: </t>
    </r>
    <r>
      <rPr>
        <rFont val="Arial"/>
        <color rgb="FF1155CC"/>
        <sz val="10.0"/>
        <u/>
      </rPr>
      <t xml:space="preserve">https://www.instagram.com/p/Cis1o7fpPW7/?igshid=NDRkN2NkYzU%3D
</t>
    </r>
    <r>
      <rPr>
        <rFont val="Arial"/>
        <sz val="10.0"/>
      </rPr>
      <t xml:space="preserve">2. Foro asociatividad para el desarrollo. (FAO)
Link: https://www.instagram.com/p/Ch8EnnbM1yK/?igshid=NDRkN2NkYzU%3D
3. Convocatoria proyectos de investigación. (CCO) Link: https://www.instagram.com/p/CjBkqkdpdxV/?igshid=NDRkN2NkYzU%3D
</t>
    </r>
  </si>
  <si>
    <t>Espacios de comunicaciòn y/o diálogo desarrollados</t>
  </si>
  <si>
    <t>Realizar y/o participar de espacios de comunicacion, diálogo, eventos,  que faciliten la interlocución y el conocimiento de la entidad con los diferentes grupos de valor para fortalecer el posicionamiento institucional.</t>
  </si>
  <si>
    <t>Espacios de comunicacion y/o eventos (Puede ser Transmisión, fotografias, publicaciones, boletines o piezas graficas o convocatoria, etc)</t>
  </si>
  <si>
    <t xml:space="preserve">El proceso de comunicaciones partició de espacios de comunicacion, diálogo, eventos,  que faciliten la interlocución y el conocimiento de la entidad con los diferentes grupos de valor para fortalecer el posicionamiento institucional.
</t>
  </si>
  <si>
    <t xml:space="preserve">1. FORO CARIBE ALIMENTARIO 
Link: https://www.instagram.com/p/CgUiSEUMn7y/?igshid=NDRkN2NkYzU=
2. Conversatorio avances y desafios  sobre la acuicultura Amazonica.
Link:https://www.instagram.com/p/CffP-k0qkFl/?igshid=NDRkN2NkYzU=
</t>
  </si>
  <si>
    <t>Documento con el componente de comunicaciones para la estrategia de rendición de cuentas.</t>
  </si>
  <si>
    <t>Elaborar el componente de comunicaciones para la estrategia de rendición de cuentas adoptada por la entidad.</t>
  </si>
  <si>
    <t>Documento - componente de comunicaciones</t>
  </si>
  <si>
    <t>No aplica</t>
  </si>
  <si>
    <t>Gestión del proyecto</t>
  </si>
  <si>
    <t>Número de piezas y/o estrategias de comunicacion desarrolladas para regionales /Número de piezas y/o estrategias omunicacion solicitadas por las regionales</t>
  </si>
  <si>
    <t xml:space="preserve">
Apoyar a las direcciones regionales en el fortalecimiento de la comunicación
</t>
  </si>
  <si>
    <t>Piezas y/o estrategias de comunicacion para direcciones regionales</t>
  </si>
  <si>
    <t xml:space="preserve">El proceso de comunicaciones ha apoyado el 100% de solicitudes que realizan las direcciones regionales para el fortalecimiento de la comunicación
</t>
  </si>
  <si>
    <t xml:space="preserve">
Campañas digitales realizadas y difundidas</t>
  </si>
  <si>
    <t>Realizar campañas digitales que aporten al conocimiento sobre la misionalidad de la entidad.</t>
  </si>
  <si>
    <t>Campañas digitales acorde a estrategia definida  (memes, piezas o post, etc)</t>
  </si>
  <si>
    <t>El proceso de comunicaciones ha realizo campañas digitales que aporten al conocimiento sobre la misionalidad de la entidad.</t>
  </si>
  <si>
    <r>
      <rPr>
        <rFont val="Arial"/>
        <sz val="10.0"/>
      </rPr>
      <t xml:space="preserve">1. CAMPAÑA VEDA DEL BAGRE RAYADO
Link:https://www.facebook.com/113124468857784/posts/pfbid02QcjyNarhSWyWRGv2VDeHPJRj9nN3LVveW9LCjjvr5efM4hmFmf8nzUmWhRTqwTwYl/
2. PARRILLA  ES TIEMPO DE CREER
Link: </t>
    </r>
    <r>
      <rPr>
        <rFont val="Arial"/>
        <color rgb="FF1155CC"/>
        <sz val="10.0"/>
        <u/>
      </rPr>
      <t>https://www.instagram.com/p/Cgk0WF6K-FZ/?igshid=NDRkN2NkYzU=</t>
    </r>
  </si>
  <si>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</si>
  <si>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</si>
  <si>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</si>
  <si>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</si>
  <si>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publico de selección y se encuentre en curso o desierto)</t>
  </si>
  <si>
    <t>Milton Cuervo</t>
  </si>
  <si>
    <t>Asesor</t>
  </si>
  <si>
    <t>milton.cuervo@aunap.gov.co</t>
  </si>
  <si>
    <t>Talento Humano</t>
  </si>
  <si>
    <t>Gestión Estratégica del Talento Humano</t>
  </si>
  <si>
    <t>Debido Proceso</t>
  </si>
  <si>
    <t>De 51 documentos de estudios previos radicados y revisados, 51 documentos cumplían con la totalidad de requisitos para iniciar el trámite.</t>
  </si>
  <si>
    <t>https://drive.google.com/drive/u/2/folders/16jXgqG-NVKc930curEuPY98683cJqAem</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</si>
  <si>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</si>
  <si>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</si>
  <si>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</si>
  <si>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 xml:space="preserve">De 16 solicitudes de procesos públicos de selección radicadas que cumplían con la totalidad de requisitos, se desarrollaron 16 procesos públicos de selección en SECOP II.
</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</si>
  <si>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</si>
  <si>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</si>
  <si>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</si>
  <si>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43 contratos de 43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</si>
  <si>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</si>
  <si>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</si>
  <si>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</si>
  <si>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En el tercer trimestre 2022,se liquidaron 17 contratos, de las 17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</si>
  <si>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</si>
  <si>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</si>
  <si>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contratración (públicos de selección  y de contratación directa) con las siguientes celdas: No. Contrato o Proceso/Contratista/Tipo/Modalidad/Objeto/Fecha Suscripción Del Contrato o Publicación Proceso /Secop/Observaciones</t>
  </si>
  <si>
    <t>En el tercer trimestre 2022, se publicaron 51 procesos junto con la documentación derivada del mismo.</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</si>
  <si>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</si>
  <si>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</si>
  <si>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</si>
  <si>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En el tercer trimestre de 1 incumplimiento solicitado, se adelantó 1 proceso de incumplimiento (tener en cuenta que el proceso se está adelantando aún no he terminado)</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</si>
  <si>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</si>
  <si>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</si>
  <si>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</si>
  <si>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</si>
  <si>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98.8%</t>
  </si>
  <si>
    <t>De 83 solicitudes recibidas al grupo de gestión contractual en el tercer trimestre, se dio respuesta a 82 solicitudes en las que se certificaban 120 contratos.</t>
  </si>
  <si>
    <t>Evaluación Seguimiento y Control</t>
  </si>
  <si>
    <t>Control Interno</t>
  </si>
  <si>
    <t>Implementar y mantener el Sistema de Gestión de la Calidad (SGC) y Modelo Estándar de Control Interno (MECI)</t>
  </si>
  <si>
    <t>Número de Acciones del plan anual de auditorias ejecutadas/Número de Acciones del plan anual de auditorias programadas</t>
  </si>
  <si>
    <t>Ejecución del plan Anual de Auditorias</t>
  </si>
  <si>
    <t>Plan Anual de Auditoria</t>
  </si>
  <si>
    <t>Control interno</t>
  </si>
  <si>
    <t>Euripides Gonzalez</t>
  </si>
  <si>
    <t>Asesor de control interno</t>
  </si>
  <si>
    <t>Euripides.gonzalez@aunap.gov.co</t>
  </si>
  <si>
    <t>humanos, Físicos, Financieros, Tecnológicos</t>
  </si>
  <si>
    <t>NO SE CUENTA CON META PROGRAMADA PARA ESTE TRIMESTRE</t>
  </si>
  <si>
    <t>Gestión de control interno disciplinario</t>
  </si>
  <si>
    <t>Control Interno Disciplinario</t>
  </si>
  <si>
    <t>Número de informe sobre el estado de los procesos disciplinarios vigencia 2022 realizados/Número de informe sobre el estado de los procesos disciplinarios vigencia 2022 programados</t>
  </si>
  <si>
    <t>Elaboracion de un informe sobre el estado de los procesos disciplinarios vigencia 2022</t>
  </si>
  <si>
    <t>Informe anual sobre el estado de los procesos.</t>
  </si>
  <si>
    <t>Secretaria General</t>
  </si>
  <si>
    <t>Daniel Ariza Heredia</t>
  </si>
  <si>
    <t>Secretario General</t>
  </si>
  <si>
    <t>daniel.ariza@aunap.gov.co</t>
  </si>
  <si>
    <t>seguimiento anual</t>
  </si>
  <si>
    <t>no aplica</t>
  </si>
  <si>
    <t>Número de actividades de divulgación sobre derecho disciplinario realizadas/Número de actividades de divulgación sobre derecho disciplinario programadas</t>
  </si>
  <si>
    <t>Realizar actividades de divulgación sobre derecho disciplinario</t>
  </si>
  <si>
    <t>Reporte en PDF de las actividades de divulgacion realizadas en el trimestre  (Tips Disciplinarios, capacitaciones, charlas, inducciones, reinducciones)</t>
  </si>
  <si>
    <t xml:space="preserve">se envio desde comunicaciones en correo masivo al conglomerado de la entidad DOS TIPS disciplinarios, en las fechas 8 de julio y 13 de septiembre ; aunado se realizó actividad de divulgación consistente en Capacitación sobre conflicto de intereses. Dando cumplimiento a las tres actividades de divulgación.
</t>
  </si>
  <si>
    <t>https://drive.google.com/drive/folders/1Xch-baZZarqDMGIaD0AP0kz3rF20CLKx?usp=sharing</t>
  </si>
  <si>
    <t>Relación de la Ley 1952 de 2019 (modificada parcialmente por la Ley 2094 de 2021) y las normas que lo complementan o sustituyan en el 100% de las actuaciones generadas por CID.</t>
  </si>
  <si>
    <t>Aplicación de la Ley 1952 de 2019 (modificada parcialmente por la Ley 2094 de 2021) y las normas que la complementen o sustituyan</t>
  </si>
  <si>
    <t>Cuadro informativo sobre autos emitidos en el trimestre</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</si>
  <si>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</si>
  <si>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</si>
  <si>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</si>
  <si>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</si>
  <si>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</si>
  <si>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 de ordenación pesquera y de la acuicultura</t>
  </si>
  <si>
    <t>Generar acuerdos de ordenación de la actividad pesquera y de la acuicultura.</t>
  </si>
  <si>
    <t>Producto del proyecto</t>
  </si>
  <si>
    <t>Acuerdos de ordenacion atendidos</t>
  </si>
  <si>
    <t>Acuerdos de ordenación generados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</si>
  <si>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</si>
  <si>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</si>
  <si>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</si>
  <si>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</si>
  <si>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</si>
  <si>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</si>
  <si>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Alimentación</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</si>
  <si>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</si>
  <si>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</si>
  <si>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</si>
  <si>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</si>
  <si>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</si>
  <si>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relacion con acciones de formento en pesca, acuicultura y conexas</t>
  </si>
  <si>
    <t>1-Servicios de apoyo a las estaciones de acuicultura</t>
  </si>
  <si>
    <t>Producir alevinos para el sector productivo y/o con fines de repoblamiento.</t>
  </si>
  <si>
    <t>Estaciones de acuicultura apoyadas</t>
  </si>
  <si>
    <t>Apoyar a tres estaciones de acuicultura</t>
  </si>
  <si>
    <t>Contrato o informe</t>
  </si>
  <si>
    <t>Desarrollar acciones de extensión rural a través de las estaciones de acuicultura</t>
  </si>
  <si>
    <t>Efectividad</t>
  </si>
  <si>
    <t>Realizar eventos informativas y divulgativos de acuicultura a traves de las estaciones</t>
  </si>
  <si>
    <t>Desarrollar campañas informativas y divulgadas de acciones de acuicultura a traves de las estaciones</t>
  </si>
  <si>
    <t>Pdfs o words de evidencia de las campañas informativas divulgadas</t>
  </si>
  <si>
    <t>Realizar seguimiento a los acuerdos de ordenación</t>
  </si>
  <si>
    <t>Seguimiento a los acuerdos de ordenación pesquera</t>
  </si>
  <si>
    <t>Realizar seguimiento a los acuerdos y/o procesos de ordenación pesquera</t>
  </si>
  <si>
    <t>Actas, listados de asistencias, presentaciones, correos</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</si>
  <si>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</si>
  <si>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</si>
  <si>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Agricultura por Contrato</t>
  </si>
  <si>
    <t>Matriz de relación de productores con acuerdos comerciales suscritos</t>
  </si>
  <si>
    <t>Número de reportes realizados/Número de reporte programado</t>
  </si>
  <si>
    <t>Reportar información relacionada con las acciones de administración, ordenación y fomento de la pesca</t>
  </si>
  <si>
    <t>PDFS de evidencia donde se ha reportado la información relacionada con acciones de administraciión, ordenacion y fomento</t>
  </si>
  <si>
    <t xml:space="preserve">Se reporta información relacionada con las acciones de administración y ordenación </t>
  </si>
  <si>
    <t>https://drive.google.com/drive/folders/1kicZCl21qki8h_WB4K6Z6e3-5XPENUrw</t>
  </si>
  <si>
    <t>Servicios de administración de los recurso pesqueros y de la acuicultura</t>
  </si>
  <si>
    <t>Realizar acciones de divulgación y formalización de la actividad pesquera y de la acuicultura.</t>
  </si>
  <si>
    <t>Número de congresos de pescadores realizados/Número de congresos de pescadores programados</t>
  </si>
  <si>
    <t>Realizar el Congreso de pescadores</t>
  </si>
  <si>
    <t>Acta o listado de asistencia o presentación o relatoria</t>
  </si>
  <si>
    <t>Implementar proceso de repoblamiento</t>
  </si>
  <si>
    <t>Realizar proceso de repoblamiento en los departamentos de Antioquia, Santander, Cesar, Boyaca, Bolivar, Sucre, Magdalena, Arauca, Meta, Guavire</t>
  </si>
  <si>
    <t>Contrato o actas</t>
  </si>
  <si>
    <t>Regular el manejo y el ejercicio de la actividad pesquera y de la acuicultura.</t>
  </si>
  <si>
    <t>Número de Documentos técnico realizados/Número de documentos técnicos programados</t>
  </si>
  <si>
    <t>Caracterizar a pescadores artesanales</t>
  </si>
  <si>
    <t>Informe de caracterización</t>
  </si>
  <si>
    <t>Caracterizar a acuicultores</t>
  </si>
  <si>
    <t>Actos Administrativos de caracter general publicados y comunicados</t>
  </si>
  <si>
    <t>Expedir actos administrativos de caracter general publicados y comunicados</t>
  </si>
  <si>
    <t>Actos administrativos de caracter general publicados</t>
  </si>
  <si>
    <t>Número de carnés de pescadores artesanales expedidos /Número de carnés de pescadores artesanales programados</t>
  </si>
  <si>
    <t>Formalizar pescadores artesanales.</t>
  </si>
  <si>
    <t>Matriz de formalizacion de pescardores artesanales</t>
  </si>
  <si>
    <t>Tramites atendidos</t>
  </si>
  <si>
    <t>Atender Tramites</t>
  </si>
  <si>
    <t>Matriz de relacion de atención de tramites</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</si>
  <si>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</si>
  <si>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</si>
  <si>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</si>
  <si>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</si>
  <si>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</si>
  <si>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</si>
  <si>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</si>
  <si>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</si>
  <si>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</si>
  <si>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informes y Registros fotograficos</t>
  </si>
  <si>
    <t>Jenny Rivera Camelo</t>
  </si>
  <si>
    <t>Directora técnica de inspección y vigilancia</t>
  </si>
  <si>
    <t>jenny.rivera@aunap.gov.co</t>
  </si>
  <si>
    <t>Hacer ordenación de la actividad pesquera a nivel nacional fomentando la legalidad de la actividad pesquera y acuícola</t>
  </si>
  <si>
    <r>
      <rPr>
        <rFont val="Arial"/>
        <color theme="1"/>
        <sz val="8.0"/>
      </rPr>
      <t xml:space="preserve"> 
</t>
    </r>
    <r>
      <rPr>
        <rFont val="Arial"/>
        <color theme="1"/>
        <sz val="10.0"/>
      </rPr>
      <t xml:space="preserve">Para este tercer trimestre, esta ejecución, se debió a que la DTIV, nos encontrábamos en la organización de la logística de la Veda del Pirarucu, que comprende del periodo del 01 de octubre al 15 de marzo, pero la meta propuesta inicialmente será cumplida en el próximo trimestre 
</t>
    </r>
  </si>
  <si>
    <t>https://drive.google.com/drive/folders/1jqYwHnFmyqCnyHHD8rbMlPDynMwEh4lG?usp=sharing</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</si>
  <si>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</si>
  <si>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</si>
  <si>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</si>
  <si>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</si>
  <si>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</si>
  <si>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Formatos de operativos</t>
  </si>
  <si>
    <t>Circular libremente por el territorio nacional</t>
  </si>
  <si>
    <t>Para este trimestre, la meta supero a lo programado, debido a que a que estamos en veda del Bagre Rayado, que comprende el periodo del 15 de septiembre al 15 de octubre, obteniendo una diferencia de 17 operativos, a razón de la sensibilación de la Veda de Bagre Rayado.</t>
  </si>
  <si>
    <t>https://drive.google.com/drive/folders/1VCT-t4hbYJcGkQw1mognF5Kuhzx0HJcx?usp=sharing</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</si>
  <si>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</si>
  <si>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</si>
  <si>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</si>
  <si>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Actas - Registros fotograficos y/o informes</t>
  </si>
  <si>
    <t>Libertad</t>
  </si>
  <si>
    <t xml:space="preserve">Para este trimestre, no se programo el cumplimiento de esta actividad </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</si>
  <si>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</si>
  <si>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</si>
  <si>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</si>
  <si>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Informe (Documento tecnico)</t>
  </si>
  <si>
    <t>Libertad de expresión</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</si>
  <si>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</si>
  <si>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</si>
  <si>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</si>
  <si>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Informe</t>
  </si>
  <si>
    <t xml:space="preserve">Para este trimestre se dio cumplimiento de la actividad </t>
  </si>
  <si>
    <t>https://drive.google.com/drive/folders/1pWewOFHKZBww3mYH1vsPqUrTw9_EcBul?usp=sharing</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</si>
  <si>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</si>
  <si>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</si>
  <si>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</si>
  <si>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</si>
  <si>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</si>
  <si>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</si>
  <si>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Análisis generados de los componentes del Servicio Estadístico Pesquero Colombiano - SEPEC, mediante el seguimiento de la toma de información y actualización de las bases de datos</t>
  </si>
  <si>
    <t>Para este trismetre, se dio cumplimiento a esta actividad la cual se evidencia con el Informe de seguimiento y verificación de la actividad “Análisis generados de los componentes del Servicio Estadístico Pesquero Colombiano - SEPEC,  mediante el seguimiento de la toma de información y actualización de las bases de datos” del Plan de acción de la DTIV</t>
  </si>
  <si>
    <t>https://drive.google.com/drive/folders/1GB-exWBcRK_HxEI5aKF041exsmD8e10p?usp=sharing</t>
  </si>
  <si>
    <t>Link de solicitud de publicación de las notas de prensa reportados a la oficina de comunicaciones sobre los operativos de inspección, vigilancia y control realizados.</t>
  </si>
  <si>
    <t>Reportar en las notas de prensa la información de los operativos de inspección, vigilancia y control realizados para su divulgacion.</t>
  </si>
  <si>
    <t>Link de solicitud con sus respectivo seguimiento.</t>
  </si>
  <si>
    <t>Espacio Público</t>
  </si>
  <si>
    <t>Para este trimestre se dio cumplimiento a esta actividad, teniendo en cuenta que se realizarón las solicitudes de publicación como indica el procedimiento, y al mismo tiempo se publico.</t>
  </si>
  <si>
    <t>https://drive.google.com/drive/folders/1JF03RPYc-tYa9_Byn6rVWOnHS0E5W5w-?usp=sharing</t>
  </si>
  <si>
    <t>Gestión financiera</t>
  </si>
  <si>
    <t>Número de publicaciones  de estados financieros realizadas</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</si>
  <si>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</si>
  <si>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2022, pdf</t>
  </si>
  <si>
    <t>Sharol Natalia Mora</t>
  </si>
  <si>
    <t>Coordinador Financiero</t>
  </si>
  <si>
    <t>natalia.mora@aunap.gov.co</t>
  </si>
  <si>
    <t>Se publico los Estados Financieros con corte a 31 agosto 2022 en la pagina web de la entidad, de acuerdo al cronograma de cierre de la Contaduría General de la Nación y el SIIF NACIÓN II</t>
  </si>
  <si>
    <t>https://www.aunap.gov.co/presupuesto/estados-financieros/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</si>
  <si>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</si>
  <si>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</si>
  <si>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Ejecucion Presupuestal Vigencia 2022, excel y pdf</t>
  </si>
  <si>
    <t>Gestión Presupuestal y Eficiencia del Gasto Público</t>
  </si>
  <si>
    <t>Se publicó la ejecución presupuestal en la pagina web de la entidad</t>
  </si>
  <si>
    <t>https://www.aunap.gov.co/financieras/</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</si>
  <si>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</si>
  <si>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</si>
  <si>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</si>
  <si>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</si>
  <si>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</si>
  <si>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</si>
  <si>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</si>
  <si>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Funcionario</t>
  </si>
  <si>
    <t>Talento humano</t>
  </si>
  <si>
    <t>Plan Institucional de Archivos de la Entidad -PINAR</t>
  </si>
  <si>
    <t>No aplica en este período</t>
  </si>
  <si>
    <t>NA</t>
  </si>
  <si>
    <t>Capacitación a las areas de la AUNAP, en temas de Gestion Documental</t>
  </si>
  <si>
    <t>Evidencias de las reuniones de las capacitaciones y/o seinsibilizaciones</t>
  </si>
  <si>
    <t>Se realizaron 4 capacitaciones con Regionales y dependencias en temas de gestión documental y se realizó 1 capacitación de Reinducción para todos los colaboradores de la Entidad. Se apoya el procesos con sensibilizaciones que se envían a través de correo electrónico.</t>
  </si>
  <si>
    <t>https://drive.google.com/drive/u/1/folders/1brtC-iu1dTniLGuwEFdlQTV5C4zufoUR</t>
  </si>
  <si>
    <t>Aplicación y seguimiento de los instrumentos archivisticos de la entidad</t>
  </si>
  <si>
    <t>Informe semestral de los seguimientos a las diferentes areas de la entidad</t>
  </si>
  <si>
    <t>Se realizó reunion con Regionales para el seguimiento de la aplicacion de las TRD, se solucionaron dudas y se programaron algunas reuniones adicionales para tratar temas puntuales. Se trabaja en la revision del inventario dioumental de la entidad</t>
  </si>
  <si>
    <t>https://drive.google.com/drive/u/1/folders/10k6x_HWerSqw1ZlZJfhQaxt2M2yC56ir</t>
  </si>
  <si>
    <t>Gestión jurídica</t>
  </si>
  <si>
    <t>Oficina Asesora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</si>
  <si>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</si>
  <si>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</si>
  <si>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Matriz de base de Datos OAJ</t>
  </si>
  <si>
    <t>Oficina Asesoria Juridica</t>
  </si>
  <si>
    <t>Miguel Angel Ardila</t>
  </si>
  <si>
    <t>Jefe Oficina Asesora Juridica</t>
  </si>
  <si>
    <t>miguel.ardila@aunap.gov.co</t>
  </si>
  <si>
    <t>Defensa Jurídica</t>
  </si>
  <si>
    <t>La Oficina Asesora Jurídica ejecutó oportunamente la representación judicial y extrajudicial de los procesos y actuaciones que se instauren en su contra o que se deba promover, así como las PQRS, consultas, actuaciones judiciales radicadas en la OAJ</t>
  </si>
  <si>
    <t>https://drive.google.com/drive/u/2/folders/1ubVy0EJSJSzc6_hEUUbvlEWxg3iOXGnp</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</si>
  <si>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</si>
  <si>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</si>
  <si>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Matriz de base de datos Cobro Coactivo OAJ</t>
  </si>
  <si>
    <t>La Oficina Asesora Jurídica trabajó cada una de las etapas de cobro coactivo y persuasivo de conformidad a la Resolución 1708 del 5 de octubre de 2016 "Reglamento Interno de Cartera y Manual de Cobro Coactivo" suscrito por la Oficina Asesora Jurídica.</t>
  </si>
  <si>
    <t>https://drive.google.com/drive/u/2/folders/1oP8Cd1rBXih3ZGMvuXnbP8bn-2wljt0C</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</si>
  <si>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</si>
  <si>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</si>
  <si>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revisa, proyecta y hace seguimiento a los actos administrativos requeridos por la Dirección General y demás áreas de la entidad</t>
  </si>
  <si>
    <t>https://drive.google.com/drive/u/2/folders/1dg7MnM8519sbf3EbT5ve1MoKRbDfczQZ</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</si>
  <si>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</si>
  <si>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</si>
  <si>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asesoró legalmente y realizó acompañamiento a los proyectos de ley, conceptos y demás materias legales, así como el asesoramiento jurídico al Director General y a las demás instancias de la entidad.</t>
  </si>
  <si>
    <t>https://drive.google.com/drive/u/2/folders/1mKu0DCe7KrlPPjrkS0XvuQ5LP6q4J66y</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</si>
  <si>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</si>
  <si>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</si>
  <si>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</si>
  <si>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 xml:space="preserve">La Oficina Asesora Jurídica con el acompañamiento de los apoderados de la entidad realizó actualización de las fichas del procesales del ekogui, así como la provisión del riesgo de cada uno de los procesos de la plataforma eKOGUI. Así mismo partició en la toma de decisiones del Comité de Conciliación </t>
  </si>
  <si>
    <t>https://drive.google.com/drive/u/2/folders/1ZSfFi3Gw9Gx3bXaM4gByCZZChbpRfeVS</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</si>
  <si>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</si>
  <si>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</si>
  <si>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</si>
  <si>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</si>
  <si>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</si>
  <si>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</si>
  <si>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</si>
  <si>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</si>
  <si>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Elaboración de documentos de investigación generados de los proyectos de investigación en pesca, abordando tematicas como, el estado actual de recursos pesqueros, estudios sobre pesqueriasy zonas dee pesca en colombiana, realizados desde la OGCI</t>
  </si>
  <si>
    <t>Documentos</t>
  </si>
  <si>
    <t>Maria Angarita Peñaranda</t>
  </si>
  <si>
    <t>Jefe Oficina</t>
  </si>
  <si>
    <t>maria.angarita@aunap.gov.co</t>
  </si>
  <si>
    <t>Humanos, fisicos, financieros y tecnologicos</t>
  </si>
  <si>
    <t>Gestión del conocimiento</t>
  </si>
  <si>
    <t>Gestión del Conocimiento y la Innovación</t>
  </si>
  <si>
    <t>El reporte de esta actividad es anual, por ende no se debe reportar en este trimestre</t>
  </si>
  <si>
    <t>Evaluar el estado de aprovechamiento de los recursos pesqueros marinos, continentales y ornamentales en las cuencas hidrográficas del país</t>
  </si>
  <si>
    <t>Elaboración de documentos de investigación generados de los proyectos de investigación en pesca, en marco a la evaluacion de los recursos pesqueros, realizados desde la OGCI</t>
  </si>
  <si>
    <t>Conceptos técnicos atendidos/Conceptos tecnicos solicitados</t>
  </si>
  <si>
    <t>Emitir conceptos técnicos relacionados con la pesca, atendidos de acuerdo con las solicitudes recibidas.</t>
  </si>
  <si>
    <t>Conceptos tecnicos</t>
  </si>
  <si>
    <t>Para este trimestre se solicitaron nueve (9) conceptos tecnico y los mismos fueron atendidos</t>
  </si>
  <si>
    <t>https://drive.google.com/drive/folders/17kIEtHnYxvOi-MId1fSX8Dz6CThgnwLQ?usp=sharing</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</si>
  <si>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</si>
  <si>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</si>
  <si>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</si>
  <si>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</si>
  <si>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Elaboración de documentos de lineamientos técnicos generados de los proyectos de investigación en acuicultura en las que se aborde el estudio de diversos aspectos de las especies nativas y domesticadas de consumo y ornamentales, marinas y continentales, realizados desde la OGCI.</t>
  </si>
  <si>
    <t>Evaluar sistemas de producción y nuevas tecnologías en la acuicultura de especies nativas de consumo y ornamentales marinas y continentales</t>
  </si>
  <si>
    <t>Elaboración de documentos de lineamientos técnicos generados de los proyectos de investigación en acuicultura en cuanto a la evaluacion de sistemas de produccion y nuevas tecnologias, realizados desde la OGCI.</t>
  </si>
  <si>
    <t>Emitir conceptos técnicos relacionados con la acuicultura, atendidos de acuerdo con las solicitudes recibidas.</t>
  </si>
  <si>
    <t>Para este trimestre se solicitaron siete (7) conceptos tecnicos en acuicultura y los mismos fueron atendidos</t>
  </si>
  <si>
    <t>https://drive.google.com/drive/folders/1wLvWUaJVXlZPl4cEyC8DbmDQCNTpn2J8?usp=sharing</t>
  </si>
  <si>
    <t>Especies animales y vegetales mejoradas</t>
  </si>
  <si>
    <t>Hacer evaluaciones de parámetros de producción de especies de peces nativas y exóticas</t>
  </si>
  <si>
    <t>Especies trabajadas a nivel genético</t>
  </si>
  <si>
    <t>Realización de proyectos de investigación en especies acuícolas para trabajos a nivel genético, ejecutados desde la OGCI</t>
  </si>
  <si>
    <t>Documento</t>
  </si>
  <si>
    <t>Fortalecer la generación de insumos de planificación pesquera y de la acuicultura</t>
  </si>
  <si>
    <t>Servicio de análisis de Información para la planificación pesquera y de la acuicultura</t>
  </si>
  <si>
    <t>Recolectar información de la cadena productiva, relacionada con los procesos de comercialización y mercadeo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</si>
  <si>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</si>
  <si>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Analizar y procesar la información geográfica de la pesca y de la acuicultura</t>
  </si>
  <si>
    <t>Eventos de divulgación de resultados</t>
  </si>
  <si>
    <t>Realización de conferencias o conversatorios para la divulgacion de resultados de investigaciones en pesca,  para personal interno de la AUNAP ó para publico externo de la AUNAP</t>
  </si>
  <si>
    <t>Informes</t>
  </si>
  <si>
    <r>
      <rPr>
        <rFont val="Arial"/>
        <color theme="1"/>
        <sz val="10.0"/>
      </rPr>
      <t xml:space="preserve">Se adelantaron las siguientes conferencias, de los cuales se anexan los informes: 
</t>
    </r>
    <r>
      <rPr>
        <rFont val="Arial"/>
        <b/>
        <color theme="1"/>
        <sz val="10.0"/>
      </rPr>
      <t xml:space="preserve">1. </t>
    </r>
    <r>
      <rPr>
        <rFont val="Arial"/>
        <color theme="1"/>
        <sz val="10.0"/>
      </rPr>
      <t xml:space="preserve">Enfoque de género desde la perspectiva de la pesca artesanal como un tema que puede interesar a una diversidad de público, para el cual la OGCI ofrece su conocimiento técnico de acuerdo con la experiencia que se ha tenido en el tema y siendo la pesca artesanal tan diversa en el territorio colombiano.
</t>
    </r>
    <r>
      <rPr>
        <rFont val="Arial"/>
        <b/>
        <color theme="1"/>
        <sz val="10.0"/>
      </rPr>
      <t xml:space="preserve">2. </t>
    </r>
    <r>
      <rPr>
        <rFont val="Arial"/>
        <color theme="1"/>
        <sz val="10.0"/>
      </rPr>
      <t>Socialización de las investigaciones en pesca desarrolladas y en ejecución de convenios, establecidos entre la AUNAP y aliados estratégicos del 2019 al 2022.</t>
    </r>
  </si>
  <si>
    <t>https://drive.google.com/drive/folders/1UAHFMMQhkCp6d3SrNCF4-QylM2tLsK7a?usp=sharing</t>
  </si>
  <si>
    <t>Realización de conferencias o conversatorios para la divulgacion de resultados de investigaciones en acuicultura,  para personal interno de la AUNAP ó para publico externo de la AUNAP</t>
  </si>
  <si>
    <t>Se adelantaron las siguientes conferencias, de los cuales se anexan los informes: :
1. Socialización del convenio No. 250 de 2022 suscrito entre la AUNAP, y CREPIC
2. Socialización de las investigaciones en acuicultura desarrolladas y en ejecución de convenios, establecidos entre la AUNAP y aliados estratégicos del 2019 al 2022.</t>
  </si>
  <si>
    <t>https://drive.google.com/drive/folders/12lBxeYEH7pJ3RKIRrRgiKgcCvyr9KyUP?usp=sharing</t>
  </si>
  <si>
    <t>Publicaciones</t>
  </si>
  <si>
    <t>Realización de dos (2) publicaciones digitales de documentos de investigaciones o analisis  liderado desde OGCI.</t>
  </si>
  <si>
    <t>Proyecto formulado</t>
  </si>
  <si>
    <t>Elaboración de proyecto de investigación en acuicultura formulados como propuestas de ejecución con o sin recursos de vigencias futuras presupuestales</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</si>
  <si>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</si>
  <si>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</si>
  <si>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</si>
  <si>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</si>
  <si>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</si>
  <si>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</si>
  <si>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</si>
  <si>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Direccionamiento Estratégico</t>
  </si>
  <si>
    <t>Esta actividad no se tiene programada para el periodo de seguimiento</t>
  </si>
  <si>
    <t>N/A</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</si>
  <si>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</si>
  <si>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</si>
  <si>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</si>
  <si>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</si>
  <si>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</si>
  <si>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</si>
  <si>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</si>
  <si>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</si>
  <si>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se realizo la publicación de los análisis de la gestión de: Plan de Acción, Plan Anticorrupción y Atención a la Ciudadanía - PAAC y Gestión de riesgos dirigido a los líderes de procesos.</t>
  </si>
  <si>
    <t>https://docs.google.com/spreadsheets/d/1YCS_He9LRCh9ymKgOBC0y6sgfpiXjQSHrEMU6tEW094/edit#gid=1942166271</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</si>
  <si>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</si>
  <si>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</si>
  <si>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Gestición Institucional</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</si>
  <si>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</si>
  <si>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</si>
  <si>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</si>
  <si>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Se realizaron 2 talleres dirigidos a funcionarios y contratistas en temas de Planeación de Nivel Regional</t>
  </si>
  <si>
    <t>https://drive.google.com/drive/u/4/folders/1er0sATINw4xaU9BzqbTQMEQU58oGtfPk</t>
  </si>
  <si>
    <t>Número de talleres realizados en nivel central/Número de talleres programados en nivel central</t>
  </si>
  <si>
    <t>Realizar cuatro (4) talleres de manera presencial o virtual, dirigidos a funcionarios y contratistas en temas de Planeación de Nivel Central</t>
  </si>
  <si>
    <t>Se realizaon 2 talleres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</si>
  <si>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</si>
  <si>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</si>
  <si>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siete (7) Sedes de las Direcciones Regionales de la AUNAP.</t>
  </si>
  <si>
    <t>Documento con el Diagnostico Ambiental</t>
  </si>
  <si>
    <t>Ambiente sano</t>
  </si>
  <si>
    <t>Se realizarón los 7 diagnosticos ambientales de las regionales de la entidad.</t>
  </si>
  <si>
    <t>https://drive.google.com/drive/folders/1_-DSXrdI1Ujgu8yJircrYSYOPbi6xjUX?usp=sharing</t>
  </si>
  <si>
    <t>Realizar el Diagnóstico Ambiental de las tres (3) estaciones pesqueras de la AUNAP.</t>
  </si>
  <si>
    <t>Se realizarón los Diagnósticos Ambientales de las tres (3) estaciones pesqueras de la AUNAP.</t>
  </si>
  <si>
    <t>https://drive.google.com/drive/folders/1Y7mya5hCZ4hZxhOne4f4l4eEHdYO54-d?usp=sharing</t>
  </si>
  <si>
    <t>Número de informes de gestión realizados/Número de informes de gestión programados</t>
  </si>
  <si>
    <t>Elaborar un Preinforme de gestion de la entidad a corte 31 de noviembre</t>
  </si>
  <si>
    <t>Preinforme de Gestión Publicado</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</si>
  <si>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</si>
  <si>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</si>
  <si>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</si>
  <si>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</si>
  <si>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</si>
  <si>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</si>
  <si>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Jefe de Oficina</t>
  </si>
  <si>
    <t>Plan Estratégico de Tecnologías de la Información y las Comunicaciones -PETIT</t>
  </si>
  <si>
    <t>Seguridad Digital</t>
  </si>
  <si>
    <t>9. Industria, innovación e infraestructura</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</si>
  <si>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</si>
  <si>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</si>
  <si>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</si>
  <si>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Documentos técnicos actualizados</t>
  </si>
  <si>
    <t>Actualizacion y socializacion del manual del sistema de gestión de seguridad de la información-SGSI y del Plan Estrategico de Tecnologias de la Informacion-PETI</t>
  </si>
  <si>
    <r>
      <rPr>
        <rFont val="Arial"/>
        <b/>
        <color theme="1"/>
        <sz val="10.0"/>
      </rPr>
      <t xml:space="preserve">1. </t>
    </r>
    <r>
      <rPr>
        <rFont val="Arial"/>
        <color theme="1"/>
        <sz val="10.0"/>
      </rPr>
      <t xml:space="preserve">Se realizo la actualizacion del manual del sistema de gestión de seguridad de la información-SGSI dentro del tercer trimestre del año y el mismo fue formalizado en octubre, por tal razon es de anotar, que la socializacion del mismo, solo se podra hacer luego de esta formalizacion.
</t>
    </r>
    <r>
      <rPr>
        <rFont val="Arial"/>
        <b/>
        <color theme="1"/>
        <sz val="10.0"/>
      </rPr>
      <t>2.</t>
    </r>
    <r>
      <rPr>
        <rFont val="Arial"/>
        <color theme="1"/>
        <sz val="10.0"/>
      </rPr>
      <t xml:space="preserve"> Se realizo la actualizacion del Plan Estrategico de Tecnologias de la Informacion-PETI, el cual será formalizado y publicado en el trancurso de lo que queda de esta vigencia.</t>
    </r>
  </si>
  <si>
    <r>
      <rPr>
        <rFont val="Arial"/>
        <color rgb="FF1155CC"/>
        <sz val="10.0"/>
        <u/>
      </rPr>
      <t>https://drive.google.com/drive/folders/10k_NGq_HbX4Mcp-WRp6xnaS2UylPdJKX?usp=sharing</t>
    </r>
    <r>
      <rPr>
        <rFont val="Arial"/>
        <sz val="10.0"/>
      </rPr>
      <t xml:space="preserve">
</t>
    </r>
    <r>
      <rPr>
        <rFont val="Arial"/>
        <color rgb="FF1155CC"/>
        <sz val="10.0"/>
        <u/>
      </rPr>
      <t>https://drive.google.com/file/d/1pLyTl6nhwVqEe3vdvIDHCywAoNpB-QnM/view?usp=sharing</t>
    </r>
  </si>
  <si>
    <t>Se actualizara el plan estratégicos de seguridad de la información - PESI  y el plan de tratamiento de riesgos de seguridad y privacidad de la Información</t>
  </si>
  <si>
    <t>Se actualizo el plan de tratamiento de riesgos de seguridad y privacidad de la Información, el cual será formalizado y publicado en el trancurso de lo que queda de esta vigencia.</t>
  </si>
  <si>
    <t>https://drive.google.com/file/d/1OIhqy36DUw5yM0sQnJyjyzOZUAJ4ip0M/view?usp=sharing</t>
  </si>
  <si>
    <t>Formato</t>
  </si>
  <si>
    <t>Actualizar el procedimiento de soporte tecnico, incluyendo el formato de solicitud  por parte de los usuarios de la entidad</t>
  </si>
  <si>
    <t>Se aporta formato de solicitud soporte tecnico, atendiendo los requisitos minimos de este y en virtud del nuevo aplicativo de mesa de ayuda.</t>
  </si>
  <si>
    <t>https://drive.google.com/file/d/1gxJOKNm-7k73GAClILlelIRmAMB8W_mk/view?usp=sharing</t>
  </si>
  <si>
    <t>Gestión del talento humano</t>
  </si>
  <si>
    <t>Numero de actividades desarrolladas Vs Numero de actividades propuestas en el plan de Bienestar e incentivos</t>
  </si>
  <si>
    <t>Ejecutar las actividades propuestas en el plan de Bienestar e incentivos</t>
  </si>
  <si>
    <t>Listas de asistencia
Informes de actividades
Invitaciones a los participantes</t>
  </si>
  <si>
    <t>Laura Olaya</t>
  </si>
  <si>
    <t>Profesional Especializada 13</t>
  </si>
  <si>
    <t>laura.olaya@aunap.gov.co</t>
  </si>
  <si>
    <t>Plan de Incentivos Institucionales</t>
  </si>
  <si>
    <t>Se ejecutaron las actividades establecidas en el cronograma planteado en el Plan de Bienestar aprobado y publicado en el mes de enero de la presente vigencia</t>
  </si>
  <si>
    <t>https://drive.google.com/drive/u/1/folders/1dtWUL6cWvVzd_DKw0PCnk_osxx2ZsdfD</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</si>
  <si>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</si>
  <si>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</si>
  <si>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</si>
  <si>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Salud</t>
  </si>
  <si>
    <t>Se ejecutaron las actividades establecidas en el cronograma planteado en el Plan de Seguridad y Salud en el Trabajo aprobado y publicado en el mes de enero de la presente vigencia</t>
  </si>
  <si>
    <t>https://drive.google.com/drive/u/1/folders/1gLyX8xRG56TNFkNA-qIjmWFzP0Xc5HkJ</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</si>
  <si>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</si>
  <si>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</si>
  <si>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</si>
  <si>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</si>
  <si>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</si>
  <si>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Se ejecutaron actividades y proceso de contratación para la ejecución de las acapcitaciones propuestas en el cronograma aprobado para la vigencia 2022</t>
  </si>
  <si>
    <t>https://drive.google.com/drive/u/1/folders/1Raw5cPsuCxZ4dYLvIsL1DRiT26abC_oG
https://drive.google.com/drive/u/1/folders/1iGIR1puabXOWQK41Ilvs5CAK053V5JjS</t>
  </si>
  <si>
    <t>Numero de actividades realizadas  Vs número de las actividades propuestas</t>
  </si>
  <si>
    <t>Cumplir con el 100% de las actividades propuestas en el Plan Anual de Vacantes y Provisión de Recurso Humano</t>
  </si>
  <si>
    <t>Acto administrativo proyectado</t>
  </si>
  <si>
    <t>Plan Anual de Vacantes</t>
  </si>
  <si>
    <t>Se ejecutaron las correspondientes resoluciones de nombramientos derivados del concurso de meritos adelantado por la Comisión Nacional del Servicio Civil CNSC propuesto en el Plan de provisión de vacabtes aprobado y publicado en el mes de enero de la presente vigencia</t>
  </si>
  <si>
    <t>https://drive.google.com/drive/u/1/folders/12T-37n7H5wMPfBTdevrOk7gm5TclSovn</t>
  </si>
  <si>
    <t>Regional Barrancabermeja</t>
  </si>
  <si>
    <t>Realizar operativos de control y sensibilización</t>
  </si>
  <si>
    <t>Relación de los operativos realizados y/o soportes</t>
  </si>
  <si>
    <t>JAVIER JESUS OVALLE MARTINEZ</t>
  </si>
  <si>
    <t>DIRECTOR REGIONAL</t>
  </si>
  <si>
    <t>javier.ovalle@aunap.gov.co</t>
  </si>
  <si>
    <t>Personal, viaticos, transporte</t>
  </si>
  <si>
    <t>Durante el III trimestre, se realizaron:
*Setenta y un (71) operativos de Inspección y Vigilancia a la Comercialización de Productos Pesqueros de Consumo en puntos de venta, plaza de mercado y establecimientos de cadena nuestra jurisdicción. 
*Treinta y siete (37) operativos de Inspección y Vigilancia a la Pesca Artesanal en Ríos (Magdalena, Sogamoso), Ciénagas (Simiti, San Silvestre); Puertos desembarco y/o Muelles. 
*Cuatro (4) operativos de inspección y vigilancia a la actividad acuícola en el Embalse Topocoro.
* Seis (6) operativos Acuícolas. 
Se atendieron las solicitudes recibidas por Comerciantes, Pescadores y Policía Nacional, se refleja un aumento en la meta programada.</t>
  </si>
  <si>
    <t>https://drive.google.com/drive/folders/1I-8I5GmBKhvz5Iw_ieZwD_xUTmZ2-kZh?usp=sharing</t>
  </si>
  <si>
    <t>Trámites atendidos</t>
  </si>
  <si>
    <t>Atencion de tramites: pequeños comerciantes, conceptos tecnicos, prorrogas, permisos de comercialización, modificaciones, autos de archivo, cancelaciones (actuaciones administrativas de tramites)</t>
  </si>
  <si>
    <t>Relación de conceptos tecnicos para permisos nuevos, modificaciones y prorrogas; Relación de visitas de inspeccion ocular para permisos a pequeños comerciantes (no se incluye permisos de cultivo nuevos)</t>
  </si>
  <si>
    <t>Trabajo</t>
  </si>
  <si>
    <t xml:space="preserve">Durante el III trimestre la DRBJ apoyó en la expedición de cincuenta y cinco (55) Trámites correspondientes a:
                                                                                                                                                                                                                                                                                    * Treinta y seis (36) Tramites de permisos de comercialización: Catorce (14) correspondiente a prórroga, siete (7) de cancelación, cinco (5) de modificación e inclusión, diez (10) de otorgamiento. 
*Seis (6) Trámites de permisos de cultivo: Un (1) trámite correspondientes a prórroga, uno (1) de modificación y cuatro (4) de cancelación.
*Once (11) Trámites de Pequeños Comerciantes. 
*Dos (2) Trámites de repoblamiento: uno (1) correspondiente a otorgamiento y uno (1) a modificación. 
Se atendieron las peticiones recibidas por los permisionarios, se refleja un aumento en la meta programada.
</t>
  </si>
  <si>
    <t>https://drive.google.com/drive/folders/1Vn0umV7Y5bUqO4wLhHGpNJpLLJcgC3cX?usp=sharing</t>
  </si>
  <si>
    <t>Trámites atendidos/No Productores formalizados</t>
  </si>
  <si>
    <t>Formalización de acuicultores, pequeños, medianos y grandes acuicultores</t>
  </si>
  <si>
    <t>Relación de conceptos técnicos expedidos de permisos</t>
  </si>
  <si>
    <t xml:space="preserve">Se apoyó en la expedición de cincuenta y cinco (55) Trámites correspondientes a:
* Cuarenta y nueve (49) Trámites de permiso de cultivo para el ejercicio de la acuicultura de recursos limitados –AREL. 
*Seis (06) Trámites de permisos de cultivo por primera vez. 
Se atendieron las peticiones recibidas por los piscicultores, sin embargo, no se cumplió con la totalidad de la meta debido a que no se recibieron más solicitudes. 
</t>
  </si>
  <si>
    <t>https://drive.google.com/drive/folders/1GB38E0jZZaXfL76NwR0SInYBSQ3WN6_t?usp=sharing</t>
  </si>
  <si>
    <t>Número de capacitaciones realizadas/Número de capacitaciones programadas</t>
  </si>
  <si>
    <t>Capacitar a los grupos de interes en asociatividad y normatividad para el ejercicio de la acuicultura, pesca, y actividades conexas</t>
  </si>
  <si>
    <t>Listados de asistencia de capacitaciones y/o soportes</t>
  </si>
  <si>
    <t xml:space="preserve">Se realizaron diez (10) capacitaciones dirigidas los grupos de interés que hacen parte de la jurisdicción Regional Barrancabermeja, socializando en temas de pesca y en asociacitivadad frente al trámite de permisos de Pesca, Cultivo y/o comercialización (Resolución No. 2363 del 2020 –ahora actual Resolución No. 1485 del 2022); Buenas Prácticas Pesqueras y de Manipulación, Programa de proyectos en iniciativas productivas, se atendieron ciento dos (102) personas entre comerciantes, fuerza pública y pescadores artesanales independientes. </t>
  </si>
  <si>
    <t>https://drive.google.com/drive/folders/1prYkJx1YYT69DN_4_nlDlxOwvLXs2rqe?usp=sharing</t>
  </si>
  <si>
    <t>Atención de acuerdos y de los procesos de ordenación de la actividad pesquera y de la acuicultura.</t>
  </si>
  <si>
    <t>Informes de Seguimiento a los Acuerdos y/o procesos de ordenación</t>
  </si>
  <si>
    <t xml:space="preserve">Se realizaron dos informes de seguimientos de acuerdos de ordenación gestionados por la DRBJ, correspondientes a: 
*Ordenamiento pesquero del rio Sogamoso parte alta – Embalse Topocoro y su área de influencia.
*Iniciativa de la veda del bagre rayado (Pseudoplatystoma magdaleniatum) por candeleo del Magdalena – resultado de los monitoreos realizados por las comunidades de pescadores del área de influencia.
</t>
  </si>
  <si>
    <t>https://drive.google.com/drive/folders/1AQF3YdVZYRzn12Y5BpHZoroTSTxDYMTe?usp=sharing</t>
  </si>
  <si>
    <t>Proyectos entregados</t>
  </si>
  <si>
    <t>Seguimiento a las entregas del programa de fomento</t>
  </si>
  <si>
    <t>Formato de seguimiento de cada proyecto</t>
  </si>
  <si>
    <t xml:space="preserve">Se realizó el seguimiento a veintiseis (26) proyectos que fueron entregados entre los años 2019, 2020 y 2021. </t>
  </si>
  <si>
    <t>https://drive.google.com/drive/folders/1aU2CzikC6dK4CpHcyxtBd1P0izkYYfV1?usp=sharing</t>
  </si>
  <si>
    <t>Número asociaciones capacitadas/Número de asociaciones programadas para capacitar</t>
  </si>
  <si>
    <t>Capacitar a asociaciones, agremiaciones, organizaciones, colectividad, federacion o corporaciones, en asociatividad, normatividad, y el ejercicio de la acuicultura, pesca, y actividades conexas</t>
  </si>
  <si>
    <t xml:space="preserve">Se efectuaron catorce (14) capacitaciones en temas de pesca y acuicultura dirigidas a Asociaciones de Pescadores artesanales, piscicultores y  comerciantes en los municipios de Puerto Wilches, Betulia, Mutiscua, Puerto Boyacá, Aguachica, Barrancabermeja, Bucaramanga.
En total se capacitaron 161 Personas.
</t>
  </si>
  <si>
    <t>https://drive.google.com/drive/folders/1QM876G-nWP0bzss_5wFUltELyejee4Ta?usp=sharing</t>
  </si>
  <si>
    <t>Trámites atendidos/No. de Pescadores formalizados</t>
  </si>
  <si>
    <t>Formalizar pescadores artesanales</t>
  </si>
  <si>
    <t>Relación de carnés expedidos de Pesca Artesanal y/o soportes</t>
  </si>
  <si>
    <t xml:space="preserve">
Se diligenciaron Dos mil quinientos quince (2515) registros de Pesca Artesanal correspondientes a los consecutivos desde el CA20220404168- CA20220406673, las zonas atendidas fueron: 
ANTIOQUIA: Yondó: (1). Pto Berrio (5). Pto Triunfo (34) 
BOLIVAR: Arenal (152). Cantagallo (227). Morales ( 372). San Pablo (323). Simiti (264)
BOYACÁ: Puerto Boyacá: (82). 
CESAR: Aguachica (184). San Martín (117)
SANTANDER: B/bermeja (250). Betulia (104). Cimitarra (1). Girón (79). Pto Wilches (104). Sabana de Torres (57). Rionegro (159)
Se atendieron solicitudes de renovación de carnés y proceso de formalización PNUD. Por tanto, hubo un aumento en la meta programada.
</t>
  </si>
  <si>
    <t>https://drive.google.com/drive/folders/1p4v4QCGRjxuVincH5eSx0i2RJjY0reAy?usp=sharing</t>
  </si>
  <si>
    <t>Regional Barranquilla</t>
  </si>
  <si>
    <t>Jorge Roa</t>
  </si>
  <si>
    <t>Director Regional</t>
  </si>
  <si>
    <t>jorge.roa@aunap.gov.co</t>
  </si>
  <si>
    <t>100% cumplimiento. asi: 249 tramites de pequeño comerciantes, 108 conceptos de comercializacion y 71 visitas de inspeccion ocular para permisos</t>
  </si>
  <si>
    <t>Se dio cumplimiento con lo establecido en relación a lo proyectado, dado que superada la emergencia sanitaria las instituciones han retornado a la presencialidad</t>
  </si>
  <si>
    <t>https://docs.google.com/spreadsheets/d/1xsLuDApirVJT-oiIwHai2Mc6mLNl0kVf/edit#gid=763258533</t>
  </si>
  <si>
    <t>Numero pescadores artesanales formalizados/ No de pescadores</t>
  </si>
  <si>
    <t>Expedir carnets, para el ejercicio de la actividad pesquera</t>
  </si>
  <si>
    <t>Base datos registro de tramites realizados  para el ejercicio actividad</t>
  </si>
  <si>
    <t>100% cumplimiento, se realizaron 6393 de los 4000 proyectados</t>
  </si>
  <si>
    <t>Se sobre paso el numero de carnets proyectado, dado que el indicador obedece al numero de solicitudes que se reciben por parte de la comunidad  y no estan bajo el control de los funcionarios, sumado a los entregados por PNUD</t>
  </si>
  <si>
    <t>https://docs.google.com/spreadsheets/d/1xXvsqyA42JcAsqS2W6SY-REb_z75zvxQ/edit#gid=2068714847</t>
  </si>
  <si>
    <t>3-Servicios de apoyo a las estaciones de acuicultura</t>
  </si>
  <si>
    <t>Campañas divulgativas</t>
  </si>
  <si>
    <t>Apoyar en el desarrollo de campañas informativas y divulgadas de acciones de acuicultura a través de las estaciones </t>
  </si>
  <si>
    <t>Actas y listados de asistencias</t>
  </si>
  <si>
    <t>100% de cumplimiento de las campañas de divulgacion a traves de las EPBM</t>
  </si>
  <si>
    <t>https://drive.google.com/drive/folders/1PqKXPmIS05UMGzM4s4yuw6SSF22kqwzb</t>
  </si>
  <si>
    <t>Numero de acuerdos y/o de los procesos de ordenación de la actividad pesquera y de la acuicultura atendidos</t>
  </si>
  <si>
    <t>Atención de acuerdos y/o de los procesos de ordenación de la actividad pesquera y de la acuicultura.</t>
  </si>
  <si>
    <t>Actas o Listado de asistencias</t>
  </si>
  <si>
    <t>No hay meta para este trimestre</t>
  </si>
  <si>
    <t>Numero de asociaciones visitadas para seguimientos</t>
  </si>
  <si>
    <t>Realizar el seguimiento del buen uso de elementos e insumos entregados a asociaciones en los programas de fortelcimiento de actividad pesquera y acuicola vigencia 2019 - 2021</t>
  </si>
  <si>
    <t>Actas de seguimiento</t>
  </si>
  <si>
    <t>100% Cumplimiento</t>
  </si>
  <si>
    <t>Se realizo el cumplimiento de los seguimientos proyectados</t>
  </si>
  <si>
    <t>https://drive.google.com/drive/folders/1WstQNmPVa3_u81X3mCtqkPBENgGPEg0E</t>
  </si>
  <si>
    <t>Asociaciones instruidas en implementacion de normatividad pesqueras y acuicola</t>
  </si>
  <si>
    <t>Instruir a las asociaciones en el conocimiento y aplicación de la normatividad pesquera y acuicola del pais para el ejercicio de la pesca y la acuicultura</t>
  </si>
  <si>
    <t>Formatos y actas de opeartivos</t>
  </si>
  <si>
    <t>100% de cumplimiento</t>
  </si>
  <si>
    <t>Se realizaron las acciones pertinentes a la divulgacion de normatividad segun lo proyectado, teniedo en cuenta que muchas de ests son de cumplimiento a solicitudes que le realizan a la entidad</t>
  </si>
  <si>
    <t>https://drive.google.com/drive/folders/1ekFpmmnPZctdj8SsiUL9xgisW7ckOKfo</t>
  </si>
  <si>
    <t>Grupo de interes instruidas en implementacion de normatividad pesqueras y acuicola</t>
  </si>
  <si>
    <t>Instruir a los grupos de interes en el conocimiento y aplicación de la normatividad pesquera y acuicola del pais para el ejercicio de la pesca y la acuicultura</t>
  </si>
  <si>
    <t xml:space="preserve">100% Cumplimiento </t>
  </si>
  <si>
    <t>Se realizo el total de las actividades programadas</t>
  </si>
  <si>
    <t>https://drive.google.com/drive/folders/1mdqp8_exMMPXYcLkRyFfBr6O2MiMq9dC</t>
  </si>
  <si>
    <t>Asociaciones instruidas en  buenas practicas pesqueras y acuicolas para el ejercicio de la pesca y la acuicultura y asociatividad</t>
  </si>
  <si>
    <t>Divulgar e instruir a las aociaciones en buenas practicas pesqueras y acuicolas, de manufactura y asociatividad para  el ejercicio de la pesca y la acuicultura</t>
  </si>
  <si>
    <t>lListado de asistencias</t>
  </si>
  <si>
    <t xml:space="preserve">100% Cumplimiento, se realizo la divulgacion de BBP a comunidades y asociaciones </t>
  </si>
  <si>
    <t>Se cumplio con 15 acciones sobrepaando la meta, dado que las mismas obedecen a solicitudes de las comunidades a las cuales debe darsele cumplimiento en los tiempos requeridos</t>
  </si>
  <si>
    <t>https://drive.google.com/drive/folders/1gKYJ7nSTtZNXq83Ut-iGIzEDsqmHpj7w</t>
  </si>
  <si>
    <t>Grupos de interes instruidos en  buenas practicas pesqueras y acuicolas para el ejercicio de la pesca y la acuicultura y asociatividad</t>
  </si>
  <si>
    <t>Divulgar e instruir a las grupos de interes en buenas practicas pesqueras y acuicolas, de manufactura y asociatividad para  el ejercicio de la pesca y la acuicultura</t>
  </si>
  <si>
    <t>Listado de asistencias</t>
  </si>
  <si>
    <t>100% Cumplimiento, se realizo la divulgacion a grupos de interes que estan relacionados con la actividades</t>
  </si>
  <si>
    <t>Se cumplio con 7 acciones sobrepasando la meta proyectada. hay que tener en cuenta que estas divulgaciones muchas obedecen a las solicitudes realizadas por los interesados</t>
  </si>
  <si>
    <t>https://drive.google.com/drive/folders/1IN6PE9t9mv9qhWiQ0S9w9HrVq3EpCtsK</t>
  </si>
  <si>
    <t>No. operativos proyectados a la pesca artesanal / No. de Operativos realizados</t>
  </si>
  <si>
    <t>Control y vigilancia a la actividad de pesca artesanal</t>
  </si>
  <si>
    <t>100% cumplimiento</t>
  </si>
  <si>
    <t xml:space="preserve">Se dio cumplimiento con los operativos proyectados </t>
  </si>
  <si>
    <t>https://drive.google.com/file/d/1y4E-1MO1VIJtB3lVjM-GlwStoLe5Wdt2/view?usp=sharing</t>
  </si>
  <si>
    <t>No. operativos proyectados a pesca industrial / No. de operativos realizados</t>
  </si>
  <si>
    <t>Control y vigilancia a la actividad de desembarco de la pesca industrial en puertos</t>
  </si>
  <si>
    <t>100% cumplimiento a los acciones programadas</t>
  </si>
  <si>
    <t>se sobrepaso la inspecciones en desembarco porque estas obedecen a las acciones de atraque y zarpe en los puertos que estan supeditados a la actividad comercial</t>
  </si>
  <si>
    <t>https://drive.google.com/file/d/1YnRuOZhR1_7TKaBfMMpaRE4x4fS_OGVH/view?usp=sharing</t>
  </si>
  <si>
    <t>No. operativos proyectada a pesquerias, plazas, centros de acopios, almacenes de cadenas  y grandes superfiecies / No. de operativos realizados</t>
  </si>
  <si>
    <t>Control y vigilancia a la comercialización de productos pesqueros de consumo y ornamentales.</t>
  </si>
  <si>
    <t>se dio cumplimiento de los operativos programados</t>
  </si>
  <si>
    <t>https://drive.google.com/file/d/1Ra_iaGXCbOoBvuC7b0K3CZBDu7R1ZN4u/view?usp=sharing</t>
  </si>
  <si>
    <t>Número de alevines rescatados y trasladados a areas de guarderias/Número de alevines programados para  rescate y traslado a areas de guarderia</t>
  </si>
  <si>
    <t>Rescate y traslado de alevinos de las especies migratorias y nativas en temporada de subienda a areas cenagosas dentro de la DRBQ</t>
  </si>
  <si>
    <t>Actas de salvamento y rescate</t>
  </si>
  <si>
    <t>No hay metas para este trimestre</t>
  </si>
  <si>
    <t>Número de alevines produccidos para activiades de fomento y repoblamiento</t>
  </si>
  <si>
    <t>producción de alevinos de especies nativas y domesticadas con fines de repoblamiento y fortalecimiento de actividad acuicola y pesquera</t>
  </si>
  <si>
    <t>Acta de produccion</t>
  </si>
  <si>
    <t xml:space="preserve">100% cumplimiento </t>
  </si>
  <si>
    <t xml:space="preserve">Se dio cumplimiento con lo establecido en una mayor produccion de lo proyectado </t>
  </si>
  <si>
    <t>https://drive.google.com/drive/folders/123alitJYxMv4FD75QJwlWpdJmTCoM9ss</t>
  </si>
  <si>
    <t>Numero de censo realizados / No municipios visitados</t>
  </si>
  <si>
    <t>Realizar censo de embarcaciones y motonaves en algunas comunidades de pescadores de la DRBQ</t>
  </si>
  <si>
    <t>Registro de Base de Datos</t>
  </si>
  <si>
    <t>Control y vigilancia a la actividad de produccion piscicola y de acuicultura  de consumo y ornamenti de pequeños, medianos y grandes productores</t>
  </si>
  <si>
    <t>No. Operativos a Cultivos / No de Operativos Realizados</t>
  </si>
  <si>
    <t>se dio cumplimiento con la meta establecida</t>
  </si>
  <si>
    <t>https://drive.google.com/file/d/14axIYSfYm1gwVDYudq_gpj07Qdtvlmxd/view?usp=sharing</t>
  </si>
  <si>
    <t>Tramites atendidos / No. productores formalizadoss</t>
  </si>
  <si>
    <t>Formalizacion acuicultores de subsistencia, pequeños, medianos y grandes acuicultores</t>
  </si>
  <si>
    <t>Formularios diligenciados para el tramite del permiso</t>
  </si>
  <si>
    <t>100% de cumplimiento con 271 acuicultores formalizados durante el trimestre superando la meta de 175 establecidas</t>
  </si>
  <si>
    <t>https://docs.google.com/spreadsheets/d/1xXvsqyA42JcAsqS2W6SY-REb_z75zvxQ/edit#gid=920918363</t>
  </si>
  <si>
    <t>Regional Bogotá</t>
  </si>
  <si>
    <t>Producto</t>
  </si>
  <si>
    <t>No. Estaciones de acuicultura apoyadas</t>
  </si>
  <si>
    <t>Apoyo a estaciones de acuicultura (Gigante-Huila)</t>
  </si>
  <si>
    <t>Contrato</t>
  </si>
  <si>
    <t>Regional Bogota</t>
  </si>
  <si>
    <t>Carlos Augusto Borda Rodriguez</t>
  </si>
  <si>
    <t>Director Regional Bogotá</t>
  </si>
  <si>
    <t>carlos.borda@aunap.gov.co</t>
  </si>
  <si>
    <t xml:space="preserve">Se evaluara este item al terminar el ultimo trimestre evaluando el desarrollo del cumplimento de las entregas a la estación acordadas en el convenio </t>
  </si>
  <si>
    <t>No. Eventos de extensión rural realizados</t>
  </si>
  <si>
    <t>Matriz de relacion de las campañas realizadas y listado de assitencia</t>
  </si>
  <si>
    <t>Debido a las acciones adelantadas para el desarrollo de las actividades de formalización, interaccion con universidades o entidades del estado se logro un gran numero de acciones de extensión rural</t>
  </si>
  <si>
    <r>
      <rPr>
        <rFont val="Arial"/>
        <sz val="10.0"/>
      </rPr>
      <t xml:space="preserve">https://docs.google.com/spreadsheets/d/1GWwP4BB3ntE2PnK4Ck251BSBcmZptN9uOWFA8i12zQk/edit#gid=1644081225
https://docs.google.com/spreadsheets/d/12GqfV2kDQsNy0IwncF8Xej9sRbhd4zOoQtpKTk_9kiI/edit#gid=1079360933
</t>
    </r>
    <r>
      <rPr>
        <rFont val="Arial"/>
        <color rgb="FF1155CC"/>
        <sz val="10.0"/>
        <u/>
      </rPr>
      <t>https://docs.google.com/spreadsheets/d/1LUMKvbt60P6-NV3y_NLKkwmrXUYp6CrTJ4XjZH9V3BU/edit#gid=1044743117</t>
    </r>
  </si>
  <si>
    <t>Realizar capacitaciones a los grupos de interés en asociatividad y normatividad para el ejercicio de la acuicultura, pesca y actividades conexas</t>
  </si>
  <si>
    <t>Matriz de relación de capacitaciones, listados de asistencia</t>
  </si>
  <si>
    <t xml:space="preserve">Se adelanto un plan de socialización en las diferentes oficinas de la regional pra promover la formalización de pequeños productores </t>
  </si>
  <si>
    <r>
      <rPr>
        <rFont val="Arial"/>
        <sz val="10.0"/>
      </rPr>
      <t xml:space="preserve">https://docs.google.com/spreadsheets/d/1GWwP4BB3ntE2PnK4Ck251BSBcmZptN9uOWFA8i12zQk/edit#gid=1385644484
https://docs.google.com/spreadsheets/d/12GqfV2kDQsNy0IwncF8Xej9sRbhd4zOoQtpKTk_9kiI/edit#gid=1624680086
</t>
    </r>
    <r>
      <rPr>
        <rFont val="Arial"/>
        <color rgb="FF1155CC"/>
        <sz val="10.0"/>
        <u/>
      </rPr>
      <t>https://docs.google.com/spreadsheets/d/1LUMKvbt60P6-NV3y_NLKkwmrXUYp6CrTJ4XjZH9V3BU/edit#gid=876559585</t>
    </r>
  </si>
  <si>
    <t>Número de asociaciones capacitadas/Número de asociaciones programadas para capacitar.</t>
  </si>
  <si>
    <t>Realizar capacitaciones a las asociaciones en temas de pesca y acuicultura</t>
  </si>
  <si>
    <r>
      <rPr>
        <rFont val="Arial"/>
        <color rgb="FF1155CC"/>
        <sz val="10.0"/>
        <u/>
      </rPr>
      <t xml:space="preserve">https://docs.google.com/spreadsheets/d/1GWwP4BB3ntE2PnK4Ck251BSBcmZptN9uOWFA8i12zQk/edit#gid=514262004
</t>
    </r>
    <r>
      <rPr>
        <rFont val="Arial"/>
        <color rgb="FF000000"/>
        <sz val="10.0"/>
      </rPr>
      <t xml:space="preserve">https://docs.google.com/spreadsheets/d/12GqfV2kDQsNy0IwncF8Xej9sRbhd4zOoQtpKTk_9kiI/edit#gid=1673537076
</t>
    </r>
    <r>
      <rPr>
        <rFont val="Arial"/>
        <color rgb="FF1155CC"/>
        <sz val="10.0"/>
        <u/>
      </rPr>
      <t>https://docs.google.com/spreadsheets/d/1LUMKvbt60P6-NV3y_NLKkwmrXUYp6CrTJ4XjZH9V3BU/edit#gid=1985870802</t>
    </r>
  </si>
  <si>
    <t>Pescadores artesanales formalizados/pescadores artesanales programados para formalizar</t>
  </si>
  <si>
    <t>Realizar la formalización de Pescadores Artesanales</t>
  </si>
  <si>
    <t>Matriz de relación de formalización</t>
  </si>
  <si>
    <t>Racionalización de Trámites</t>
  </si>
  <si>
    <t>Se realizo la carnetización de las solicitudes que fueron llegando, muchas estan pendientes de lo que se esta adelantando por el PEDET</t>
  </si>
  <si>
    <t>https://docs.google.com/spreadsheets/d/1LUMKvbt60P6-NV3y_NLKkwmrXUYp6CrTJ4XjZH9V3BU/edit#gid=1120119276</t>
  </si>
  <si>
    <t>No. atención de acuerdos y/o de los procesos de ordenación de la actividad pesquera y de la acuicultura.</t>
  </si>
  <si>
    <t>Matriz de relacion de acueros y/o procesos de ordenación atendidos y listados de asistencia</t>
  </si>
  <si>
    <t>Se sigue con el proceso de ordenamiento del rio la miel y del embalse de amani. Se adelantaron reuniones al respecto</t>
  </si>
  <si>
    <t>https://drive.google.com/drive/u/0/folders/1y_PNlp9xAjUTcz4M27B2eHMaj5iF3pWb</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</si>
  <si>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</si>
  <si>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</si>
  <si>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</si>
  <si>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Se realizo seguimiento a la entrega de la barcaza en Tarapaca Amazonas, a la asociación de pescadores de Tarapaca.</t>
  </si>
  <si>
    <t>https://drive.google.com/drive/u/0/folders/1yChk-MpYIlCfLNU2ARvBlnhoTF6N8aMa</t>
  </si>
  <si>
    <t>Tramites atendidos / No.  productores formalizados</t>
  </si>
  <si>
    <t>Relación de los conceptos tecnicos para los permisos</t>
  </si>
  <si>
    <t>Se presento un aumento importante en las solicitudes de permisos de pequeños productores, se ha revisado la documentación de 488 solicitudes en el departamento de cundinamarca, mas se esa a la espera de la programación de las comisiones para adelantar este proceso</t>
  </si>
  <si>
    <r>
      <rPr>
        <rFont val="Arial"/>
        <color rgb="FF1155CC"/>
        <sz val="10.0"/>
        <u/>
      </rPr>
      <t xml:space="preserve">https://docs.google.com/spreadsheets/d/1GWwP4BB3ntE2PnK4Ck251BSBcmZptN9uOWFA8i12zQk/edit#gid=1983608614
</t>
    </r>
    <r>
      <rPr>
        <rFont val="Arial"/>
        <color rgb="FF000000"/>
        <sz val="10.0"/>
      </rPr>
      <t xml:space="preserve">https://docs.google.com/spreadsheets/d/12GqfV2kDQsNy0IwncF8Xej9sRbhd4zOoQtpKTk_9kiI/edit#gid=732854883
</t>
    </r>
  </si>
  <si>
    <t>2-Servicios de apoyo a las estaciones de acuicultura</t>
  </si>
  <si>
    <t>No Alevinos producidos</t>
  </si>
  <si>
    <t>Producir Alevinos</t>
  </si>
  <si>
    <t>Matriz de relación de producción de alevinos</t>
  </si>
  <si>
    <t>La produccion se enfoco en su mayoria a cumplir con los comprimsos de alevinos para repoblamientos y los peces de compensación ambiental</t>
  </si>
  <si>
    <r>
      <rPr>
        <rFont val="Arial"/>
        <color rgb="FF1155CC"/>
        <sz val="10.0"/>
        <u/>
      </rPr>
      <t xml:space="preserve">https://docs.google.com/spreadsheets/d/1GWwP4BB3ntE2PnK4Ck251BSBcmZptN9uOWFA8i12zQk/edit#gid=1644081225
</t>
    </r>
    <r>
      <rPr>
        <rFont val="Arial"/>
        <sz val="10.0"/>
      </rPr>
      <t>https://docs.google.com/spreadsheets/d/12GqfV2kDQsNy0IwncF8Xej9sRbhd4zOoQtpKTk_9kiI/edit#gid=1079360933</t>
    </r>
    <r>
      <rPr>
        <rFont val="Arial"/>
        <color rgb="FF000000"/>
        <sz val="10.0"/>
      </rPr>
      <t xml:space="preserve">
</t>
    </r>
    <r>
      <rPr>
        <rFont val="Arial"/>
        <color rgb="FF1155CC"/>
        <sz val="10.0"/>
        <u/>
      </rPr>
      <t>https://docs.google.com/spreadsheets/d/1LUMKvbt60P6-NV3y_NLKkwmrXUYp6CrTJ4XjZH9V3BU/edit#gid=1044743117</t>
    </r>
  </si>
  <si>
    <t>Realizar Operativos de Control</t>
  </si>
  <si>
    <t>Actas de operativos y fotos</t>
  </si>
  <si>
    <t>Se realizaron multiples acciones tanto de preveda como de veda del bagre rayado del magdalena y en la preveda del pirarocu en la amazonia</t>
  </si>
  <si>
    <r>
      <rPr>
        <rFont val="Arial"/>
        <sz val="10.0"/>
      </rPr>
      <t xml:space="preserve">https://drive.google.com/drive/u/0/folders/1JvBKpumlI_Y_qhbPxfDv8L44CG8kSseo
https://drive.google.com/drive/u/0/folders/1VKG31wWt6RiFZe8bHwMoftfsZPU1POBr
</t>
    </r>
    <r>
      <rPr>
        <rFont val="Arial"/>
        <color rgb="FF1155CC"/>
        <sz val="10.0"/>
        <u/>
      </rPr>
      <t>https://drive.google.com/drive/u/0/folders/1yChk-MpYIlCfLNU2ARvBlnhoTF6N8aMa</t>
    </r>
  </si>
  <si>
    <t>No. Trámites atendidos</t>
  </si>
  <si>
    <t>Se presento un aumento significativo en los tramites de  comercialización y se mantienens  las solicitudes de prorrogas y modificaciones principalmente</t>
  </si>
  <si>
    <r>
      <rPr>
        <rFont val="Arial"/>
        <sz val="10.0"/>
      </rPr>
      <t xml:space="preserve">https://docs.google.com/spreadsheets/d/1GWwP4BB3ntE2PnK4Ck251BSBcmZptN9uOWFA8i12zQk/edit#gid=1544936200
https://docs.google.com/spreadsheets/d/12GqfV2kDQsNy0IwncF8Xej9sRbhd4zOoQtpKTk_9kiI/edit#gid=1685132486
https://docs.google.com/spreadsheets/d/1LUMKvbt60P6-NV3y_NLKkwmrXUYp6CrTJ4XjZH9V3BU/edit#gid=742171903
https://docs.google.com/spreadsheets/d/1LUMKvbt60P6-NV3y_NLKkwmrXUYp6CrTJ4XjZH9V3BU/edit#gid=1388260775
</t>
    </r>
    <r>
      <rPr>
        <rFont val="Arial"/>
        <color rgb="FF1155CC"/>
        <sz val="10.0"/>
        <u/>
      </rPr>
      <t>https://docs.google.com/spreadsheets/d/1LUMKvbt60P6-NV3y_NLKkwmrXUYp6CrTJ4XjZH9V3BU/edit#gid=1488393549</t>
    </r>
    <r>
      <rPr>
        <rFont val="Arial"/>
        <color rgb="FF000000"/>
        <sz val="10.0"/>
      </rPr>
      <t xml:space="preserve">
</t>
    </r>
    <r>
      <rPr>
        <rFont val="Arial"/>
        <color rgb="FF1155CC"/>
        <sz val="10.0"/>
        <u/>
      </rPr>
      <t>https://docs.google.com/spreadsheets/d/1GWwP4BB3ntE2PnK4Ck251BSBcmZptN9uOWFA8i12zQk/edit#gid=1983608614</t>
    </r>
    <r>
      <rPr>
        <rFont val="Arial"/>
        <color rgb="FF000000"/>
        <sz val="10.0"/>
      </rPr>
      <t xml:space="preserve">
</t>
    </r>
    <r>
      <rPr>
        <rFont val="Arial"/>
        <color rgb="FF1155CC"/>
        <sz val="10.0"/>
        <u/>
      </rPr>
      <t xml:space="preserve">https://docs.google.com/spreadsheets/d/12GqfV2kDQsNy0IwncF8Xej9sRbhd4zOoQtpKTk_9kiI/edit#gid=732854883
</t>
    </r>
  </si>
  <si>
    <t>Numero de repoblamientos realizados sobre Numero de Repoblamientos programados</t>
  </si>
  <si>
    <t>repoblamientos misionales con especies nativas</t>
  </si>
  <si>
    <t>actas</t>
  </si>
  <si>
    <t>regional Bogota</t>
  </si>
  <si>
    <t>carlos Augusto Borda Rodriguez</t>
  </si>
  <si>
    <t>Se llevaron a cabo procesos de repoblamiento con la gobernacion de cundinamarca, dentro del convenio con la alcaldia de Gigante y apoto a la regional Medellin</t>
  </si>
  <si>
    <r>
      <rPr>
        <rFont val="Arial"/>
        <sz val="10.0"/>
      </rPr>
      <t>https://docs.google.com/spreadsheets/d/1LUMKvbt60P6-NV3y_NLKkwmrXUYp6CrTJ4XjZH9V3BU/edit#gid=1044743117
https://docs.google.com/spreadsheets/d/12GqfV2kDQsNy0IwncF8Xej9sRbhd4zOoQtpKTk_9kiI/edit#gid=107936093</t>
    </r>
    <r>
      <rPr>
        <rFont val="Arial"/>
        <color rgb="FF000000"/>
        <sz val="10.0"/>
      </rPr>
      <t xml:space="preserve">3
</t>
    </r>
    <r>
      <rPr>
        <rFont val="Arial"/>
        <color rgb="FF1155CC"/>
        <sz val="10.0"/>
        <u/>
      </rPr>
      <t>https://docs.google.com/spreadsheets/d/1GWwP4BB3ntE2PnK4Ck251BSBcmZptN9uOWFA8i12zQk/edit#gid=1644081225</t>
    </r>
  </si>
  <si>
    <t>Regional Cali</t>
  </si>
  <si>
    <t>Sandra Angulo</t>
  </si>
  <si>
    <t>sandra.angulo@aunap.gov.co</t>
  </si>
  <si>
    <t>SE EJECUTO EL 100% DE LA META ESTABLECIDA.  ESTOS TRAMITES DEPENDEN DE LAS SOLICITUDES PRESENTADAS POR LOS  DIFERENTES USUARIOS DE LOS RECURSOS PESQUEROS</t>
  </si>
  <si>
    <t>https://drive.google.com/file/d/1G3FpBp3Vsl990PH4gF622cKQ2pn-Bcqt/view?usp=sharing</t>
  </si>
  <si>
    <t>Desarrollar campañas informativas y Divulgadas de acciones de acuicultura a través de las estaciones</t>
  </si>
  <si>
    <t>SE EJECUTO EL 100% DE LA META ESTABLECIDA</t>
  </si>
  <si>
    <t>https://drive.google.com/file/d/1Y5ZVLFJqiG9u8blu1CkUGzdZxOXh9DHa/view?usp=sharing</t>
  </si>
  <si>
    <t>Numero de capacitaciones realizadasNumero de capacitaciones programadas</t>
  </si>
  <si>
    <t>Capacitación a los grupos de interés en asociatividad y normatividad para el ejercicio de la acuicultura, pesca y actividades conexas</t>
  </si>
  <si>
    <t>https://drive.google.com/file/d/13C91U48wFbCC39wOxyYsWBJiZZc5dqNF/view?usp=sharing</t>
  </si>
  <si>
    <t>Número de asociaciones capacitadas/Número de asociaciones programadas</t>
  </si>
  <si>
    <t>Asociaciones capacitadas en temas de pesca y acuicultura</t>
  </si>
  <si>
    <t>https://drive.google.com/file/d/1iu1eSEJ76qMaHvChn6tW2UCbwYEj-F6a/view?usp=sharing</t>
  </si>
  <si>
    <t>Número de pescadores artesanales formalizados/Número de pescadores artesanales programados para formalizar</t>
  </si>
  <si>
    <t>Formalizar Pescadores artesanales</t>
  </si>
  <si>
    <t xml:space="preserve">SE EJECUTO EL 100% DE LA META ESTABLECIDA ESTE TRAMITE DEPENDE DE LAS SOLICITUDES  QUE PRESENTAN LOS  PECADOES ASTESANALES </t>
  </si>
  <si>
    <t>https://docs.google.com/spreadsheets/d/1miOeHcBbboeCU1zy1rKgudFdSv5g3Fr6/edit?usp=sharing&amp;ouid=100238861209310674322&amp;rtpof=true&amp;sd=true</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</si>
  <si>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</si>
  <si>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</si>
  <si>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Eventos dovulgados y socializados</t>
  </si>
  <si>
    <t>https://drive.google.com/file/d/1e3vYxGA9BQp9629d1u6d8dg-Dsl2Tp7e/view?usp=sharing</t>
  </si>
  <si>
    <t>Numero de seguimientos realizados</t>
  </si>
  <si>
    <t>Realizar seguimiento a las entregas del programa de fomento (Res 1686/19)</t>
  </si>
  <si>
    <t>https://drive.google.com/file/d/15hXVhBNiBlick_bnVTkzqIPRywHSd548/view?usp=sharing</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</si>
  <si>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</si>
  <si>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https://drive.google.com/drive/folders/1jmQq9gYrHoha9mogNdRh18um_VrQ4DU3?usp=sharing</t>
  </si>
  <si>
    <t>Reportes de monitoreo que aportan a documentos de investigación</t>
  </si>
  <si>
    <t xml:space="preserve">Realizar salidas de campo  para la recopilación de información biológico pesquera del camarón blanco (L. penaeus spp) en caladeros de pesca
</t>
  </si>
  <si>
    <t>Informe de salidas de campo</t>
  </si>
  <si>
    <t>https://drive.google.com/drive/folders/1XieFVfnKAxxPR_JwIGF34JbQsR1JNB5R?usp=sharing</t>
  </si>
  <si>
    <t>https://drive.google.com/file/d/1ps7VVDCAYooOphUe1UBg4UTlonQ-LtJk/view?usp=sharing</t>
  </si>
  <si>
    <t xml:space="preserve">Realizar salidas de campo  para la recopilación de información biológica pesquera.sel recurso piangua (anadara)
</t>
  </si>
  <si>
    <t>https://drive.google.com/file/d/1ieoVSvijDs0rtzhi0pprc7KqLhAd9VPn/view?usp=sharing</t>
  </si>
  <si>
    <t>Formalización de acuicultores de subsistencia, pequeños. medianis y grandes acuicultores</t>
  </si>
  <si>
    <t>Directora Regional</t>
  </si>
  <si>
    <t>Humanos,fisicos,financieros y técnologicos</t>
  </si>
  <si>
    <t>https://drive.google.com/file/d/1KwoMrpRJk-x-E4d9l1QqEg8bZt5YMR7k/view?usp=sharing</t>
  </si>
  <si>
    <t>Numero de alevinos producidos</t>
  </si>
  <si>
    <t>Produccion de alevinos</t>
  </si>
  <si>
    <t>NO SE ESTABLECIERON METAS RELACIONADAS CON ESTA ACTIVIDAD  DURANTE EL TRIMESTRE</t>
  </si>
  <si>
    <t>Regional Magangué</t>
  </si>
  <si>
    <t>Operativos de Inspección, vigilancia y control realizados</t>
  </si>
  <si>
    <t>Realizar operativos de control</t>
  </si>
  <si>
    <t>Matriz con los operativos de control y formatos con los operativos</t>
  </si>
  <si>
    <t>Regional Magangue</t>
  </si>
  <si>
    <t>Katerine Garcia</t>
  </si>
  <si>
    <t>Director regional Magangue</t>
  </si>
  <si>
    <t>katerine.garcia@aunap.gov.co</t>
  </si>
  <si>
    <t>8. Trabajo decente y crecimiento económico</t>
  </si>
  <si>
    <t>Durante el tercer trimestre se hizo un total de 145 operativos en la Regional, cumpliendose de esta manera con el 100%  de las actividades</t>
  </si>
  <si>
    <t>https://drive.google.com/drive/folders/1MxoazqpyGMS9focOPPw9fNsH9PbpmELd?usp=sharing</t>
  </si>
  <si>
    <t>Numero de grupos de interes capacitacdos en asociatividad, normatividad en pesca, acuicultura y acitividades conexas</t>
  </si>
  <si>
    <t>Capacitacion a los grupos de interes en asociatividad y normatividad para el ejercicio de la acuicultura, pesca y actividades conexas</t>
  </si>
  <si>
    <t>Matriz con la relación de capacitaciones y listado de asistencia</t>
  </si>
  <si>
    <t>Se hizo un total de 75 capacitaciones a grupos de interes en Asociatividad y normatividad para el ejercio de Pesca, Acuicultura y Actividades conexas</t>
  </si>
  <si>
    <t>https://drive.google.com/drive/folders/1V03C4kt8rnOAc1U0-c9gJ6SqVrPGSczI?usp=sharing</t>
  </si>
  <si>
    <t>Matriz con la relación de tramites atendidos</t>
  </si>
  <si>
    <t>Se realizo durante el tercer trimestre un total de 20 permisos entre Pesca artesanal, comercilalizacion y Cultivo</t>
  </si>
  <si>
    <t>https://docs.google.com/spreadsheets/d/12ZBuxSK82v2dGjUahG1LFDWe4UR-Tan2/edit?usp=sharing&amp;ouid=105831338524648060683&amp;rtpof=true&amp;sd=true</t>
  </si>
  <si>
    <t>Número de personas capacitadas / número de personas programadas</t>
  </si>
  <si>
    <t>Numero de personas Capacitadas en Pesca y Acuícultura</t>
  </si>
  <si>
    <t>Matriz con la relación de personas capacitadas</t>
  </si>
  <si>
    <t>Se capacito un total de 1894  entre pescadores, acuicultores, comerciantes, fuerza publica, entre otros en la Regional Magangue</t>
  </si>
  <si>
    <t>https://drive.google.com/drive/folders/1HtOWqL5hWvOh8dfndDwJlMurvNDg1Z3p?usp=sharing</t>
  </si>
  <si>
    <t>Se realizo 9 seguimientos a los diferentes programas de fomento entregados a los usuarios de Montecristo, Mompox, Achi, Magangue</t>
  </si>
  <si>
    <t>https://drive.google.com/drive/folders/1Sov-4T1n4vakioDMX7Ak9KtV2xaxg_2x?usp=sharing</t>
  </si>
  <si>
    <t>Numero de acuerdos y/o de procesos de Ordenación Atendidos</t>
  </si>
  <si>
    <t>Se realizo un seguimiento al acuerdo del Memorando 005 entre Fundacion Natura y Aunap</t>
  </si>
  <si>
    <t>https://drive.google.com/file/d/1XmiEX4h7R5VoUO30rUXkk1lk-MAccixF/view?usp=sharinghttps://docs.google.com/spreadsheets/d/1is2udWOeG8VJbvy0DLtAQ_wyPzX7drmp/edit?usp=sharing&amp;ouid=105831338524648060683&amp;rtpof=true&amp;sd=true</t>
  </si>
  <si>
    <t>Numero de Eventos realizados Sobre Nuemero de Eventos programados</t>
  </si>
  <si>
    <t>Desarrollar actividades orientadas a sensibilizar a la Poblacion dedicada a la actividad Pesquera y Acuicultura, en normatividad  de la pesca y Acuicultura en Colombia</t>
  </si>
  <si>
    <t>Durante el tercer trimestre se realizo 6 eventos de divulgacion a estudiantes y pescadores</t>
  </si>
  <si>
    <t>https://drive.google.com/drive/folders/1fv2HK84aIfkAC_vSl-jGvgGq5IztMObg?usp=sharing</t>
  </si>
  <si>
    <t>Capacitaciones a los grupos de interes en divulgacion y BPP/BPM para el ejercicio de la acuicultura, pesca y actividades conexas</t>
  </si>
  <si>
    <t>Matriz con la relación de eventos realizados y listados de asistencia</t>
  </si>
  <si>
    <t>trimestral</t>
  </si>
  <si>
    <t>Se realizo un total de 81 capacitaciones en Divulgacion  a grupos de interes en Pesca , Acuicultura y Actividades conexas., cumpliendose esta actividad en un 100%</t>
  </si>
  <si>
    <t>https://drive.google.com/drive/folders/1qqn_Gv0MJAkxhmZVVXOs1E-4qaLWdRc9?usp=sharing</t>
  </si>
  <si>
    <t>Se formalizo un total de 60 pequeños acuicultores de subsistencia</t>
  </si>
  <si>
    <t>https://docs.google.com/spreadsheets/d/1Bqj3vOnoRYx0TYbWMaesr0fAsf_jM68D/edit?usp=sharing&amp;ouid=105831338524648060683&amp;rtpof=true&amp;sd=true</t>
  </si>
  <si>
    <t>Numero de pescadores formalizados</t>
  </si>
  <si>
    <t>Matriz con la relación de pescadores formalizados</t>
  </si>
  <si>
    <t>se formalizo un total de 4420 pescadores artesanales de la zona de infliuencia</t>
  </si>
  <si>
    <t>https://drive.google.com/drive/folders/1hvSUtS4nJPx9a_yckCGtChj68G6VkXn9?usp=sharing</t>
  </si>
  <si>
    <t>Regional Medellín</t>
  </si>
  <si>
    <t>Eventos de Divulgacion</t>
  </si>
  <si>
    <t>Realizar eventos de divulgación y socialización apoyados en pro de disminuir las malas prácticas , en el ejercicio del control y vigilancia preventiva de la actividad pesquera y acuícola.</t>
  </si>
  <si>
    <t>Informe de actividad y formato de  asistencia</t>
  </si>
  <si>
    <t>Regional Medellin</t>
  </si>
  <si>
    <t>EDWIN MARTIN MUÑOZ DIAZ</t>
  </si>
  <si>
    <t>DIRECTOR REGIONAL MEDILLIN</t>
  </si>
  <si>
    <t>edwin.munoz@aunap.gov.co</t>
  </si>
  <si>
    <t>Actividades y eventos de divulgacion para temas en la costa Pacifica Chocoana, Golfo de Uraba y Bajo Cauca Antioqueño</t>
  </si>
  <si>
    <t>https://drive.google.com/drive/folders/1-T6SGNOi94CicIkF0D12smiZ0lwJ4bst</t>
  </si>
  <si>
    <t>No. de trámites atendidos</t>
  </si>
  <si>
    <t>Trámites realizados por demanda del servicio entre nuevos y  prórrogas de permisos.</t>
  </si>
  <si>
    <t>https://drive.google.com/drive/folders/1psULMIA1CU9MSmno90RMrxnLkCu5g0GV</t>
  </si>
  <si>
    <t>Número de asociaciones capacitadas/número de capacitacio a asociaciones programadas.</t>
  </si>
  <si>
    <t>Capacitadar asociaciones en temas de pesca y acuicultura</t>
  </si>
  <si>
    <t>Informe de actividad y formato de asistencia</t>
  </si>
  <si>
    <t>Actividades realizadas en el Bajo Cauca Antioqueño, municipios de Caucasia y Nechi (Antioquia), ademas de el Area del Rio Atrato, municipio de Bojaya, y Uraba.</t>
  </si>
  <si>
    <t>https://drive.google.com/drive/folders/1q1kwg7lC41lO8GmbP9bJ11h2pt5MCHVX</t>
  </si>
  <si>
    <t>Número de capacitaciones realizadas/número de capacitaciones programadas.</t>
  </si>
  <si>
    <t>Capacitar a los grupos de interés en asociatividad y normatividad para el ejercicio de la acuicultura y pesca y actividades conexas</t>
  </si>
  <si>
    <t>Actividades en Bajo Baudo, Bajo Cauca, Eje Cafetero, con especial enfasis en grupos de Interes</t>
  </si>
  <si>
    <t>https://drive.google.com/drive/folders/1-tZP5tLw1_xzUQJxn-SDLuiB7I3rPVCI</t>
  </si>
  <si>
    <t>Número de personas capacitadas/número de personas programadas</t>
  </si>
  <si>
    <t>Capacitar a Personas en normatividad y procedimientos para el ejercicio de la acuicultura</t>
  </si>
  <si>
    <t xml:space="preserve">Actividades realizadas en Bajo Baudo, Nuqui, Bojaya, ademas del Bajo Cauca y Eje Cafetero. </t>
  </si>
  <si>
    <t>https://drive.google.com/drive/folders/1093mIHhfTpcD-SYplG6iTj0VI2jkgSjE</t>
  </si>
  <si>
    <t>Número de personas capacitadas en BPM/Número de personas programadas.</t>
  </si>
  <si>
    <t>Capacitar a Personas en buenas practicas pesqueras (BPP) y buenas practicas de manufactura (BPM)</t>
  </si>
  <si>
    <t>Actividades concentradas en su mayoria en el departamento del Choco y Antioquia.</t>
  </si>
  <si>
    <t>https://drive.google.com/drive/folders/10NvtpQd72H9hLww-zx7kc5ZLWhb75HDQ</t>
  </si>
  <si>
    <t>Número de capacitaciones realizadas/Número de capacitaciones programadas.</t>
  </si>
  <si>
    <t>Realizar capacitaciones en normatividad y medidas de inspección y vigilancia de la actividad pesquera y acuícola</t>
  </si>
  <si>
    <t>Capacitacion orientadas a Grupos en Medellin, Quibdo, Caucasia y eje cafetero</t>
  </si>
  <si>
    <t>https://drive.google.com/drive/folders/10lE0UMgGJa376fI4M0zdFTtIdFis1sWy</t>
  </si>
  <si>
    <t>Número de campañas de divulgaciones y promoción realizadas/Número de campañas de divulgación y promoción programadas</t>
  </si>
  <si>
    <t>Realizar campañas de divulgación y promoción a nivel nacional, sobre normatividad de pesca y acuicultura</t>
  </si>
  <si>
    <t>Informe de actividad con fotos</t>
  </si>
  <si>
    <t>Divulgaciones radiales y en medios audiovisuales en Caucasia, Nechi, Medellin y el je cafetero entre otros.</t>
  </si>
  <si>
    <t>https://drive.google.com/drive/folders/1168BfnNITQYRpsvs2kVa8FMzkiQBAKF_</t>
  </si>
  <si>
    <t>Formato de operativo e informe individual</t>
  </si>
  <si>
    <t xml:space="preserve">Operativos realizados en Bahia Solano, Nuqui, Bajo Baudo, Rio Atrato, las Oficinas del  Bajo Cauca, Eje Cafetero, entre otros. Se cumple la meta </t>
  </si>
  <si>
    <t>https://drive.google.com/drive/folders/11c4DFpuF6S_jZJhJxdhDH9Q16qX0hdJo</t>
  </si>
  <si>
    <t>Matriz de atencion procesos de ordenación atendidos</t>
  </si>
  <si>
    <t>Reniones del GIPAC en la zona de la ZEPA y ordenacion de Nuqui - Choco, ademas del Embalse San Francisco y Porce II.</t>
  </si>
  <si>
    <t>https://drive.google.com/drive/folders/120FNmnkPptBvVWQDD4aOI2cpEfo_nckZ</t>
  </si>
  <si>
    <t>Seguimiento a entregas en el area del Bajo Cauca, Bajo Baudo, Nuqui</t>
  </si>
  <si>
    <t>https://drive.google.com/drive/folders/1qDqyb074-_3ppy17U2b2Bs3GFJy0_DpP</t>
  </si>
  <si>
    <t>Formalizacion en su mayoria  en Bajo Cauca, Oriente Antioqueño, Cocorna y eje cafetero</t>
  </si>
  <si>
    <t>https://drive.google.com/drive/folders/1qX_-H2vDmXM2RL_TKnQ2bC7y7RnygVqh</t>
  </si>
  <si>
    <t>Número de pescadores artesanales formalizados/Número de pescadores artesanales programados</t>
  </si>
  <si>
    <t>Matriz de Carnet Artesanal expedidos</t>
  </si>
  <si>
    <t>Carnet expedidos en la Costa pacifica del Choco 99, Rio Atrato 55 , ademas de 190 continentales en el departamento de Antioquia y el resto en pesca marina en Antioquia.. meta ya superada en el total anual.</t>
  </si>
  <si>
    <t>https://drive.google.com/drive/folders/11Nf8I4D9nAzKQfrzUXo7Zn1RE1yQNogd</t>
  </si>
  <si>
    <t>Regional Villavicencio</t>
  </si>
  <si>
    <t>Maritza Casallas Delgado</t>
  </si>
  <si>
    <t>maritza.casallas@aunap.gov.co</t>
  </si>
  <si>
    <t>La atencion de tramites se hacen por demanda y es necesario y nuestra obligacion atenderlos todos de manera oportuna</t>
  </si>
  <si>
    <t>https://drive.google.com/drive/folders/1O0mC-gYTQ-NF0qmetFPY_lp0RvD6FPIR?usp=sharing</t>
  </si>
  <si>
    <t>Capacitar a asociaciones en temas pesca, acuicultura y actividades conexas</t>
  </si>
  <si>
    <t>Relación de capacitaciones a asociaciones con los correspondientes listados de asistencia.</t>
  </si>
  <si>
    <t>https://drive.google.com/drive/folders/128sSUDw2ddITaTksZbk-ba0ROhWe64jl?usp=sharing</t>
  </si>
  <si>
    <t>Capacitaciones a los grupos de interes en asociatividad y normartividad para el ejercicio de la acuicultura, pesca y actividades conexas</t>
  </si>
  <si>
    <t>Relación del numero de capacitaciones a grupos de interes con los correspondientes listados de asistencia.</t>
  </si>
  <si>
    <t>Se cumplio a cabalidad la meta establecida</t>
  </si>
  <si>
    <t>https://drive.google.com/drive/folders/14ann0qTuoxxFWntA76GrU7euVsaUWTz4?usp=sharing</t>
  </si>
  <si>
    <t>Desarrollar actividades orientadas a sensibilizar a la población dedicada a la actividad pesquera y la acuicultura, en normatividad y medidas de ordenación de la pesca y acuicultura en Colombia.</t>
  </si>
  <si>
    <t>Relación del numero de eventos con los respectivos registros fotograficos.</t>
  </si>
  <si>
    <t>Para este trimestre no se tenia meta establecida</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</si>
  <si>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</si>
  <si>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Relación del numero de operativos con los respectivos formato de inspeccion y vigilancia diligenciados segun corresponda el tipo de permisionario.</t>
  </si>
  <si>
    <t>Se hicieron los operativos previstos y tambien se atendieron solicitudes extras para realizar operativos de control e inspeccion.</t>
  </si>
  <si>
    <t>https://drive.google.com/drive/folders/1IPZJCnu6Eck8qH1tPBZtnUPAJzkphUyq?usp=sharing</t>
  </si>
  <si>
    <t>Pescadores formalizadas</t>
  </si>
  <si>
    <t>Relacion de carnets expedidos a los pescadores artesanales.</t>
  </si>
  <si>
    <t>La realizacion de carnets artesanal se hacen por demanda y es necesario y nuestra obligacion atenderlos todos de manera oportuna</t>
  </si>
  <si>
    <t>https://drive.google.com/drive/folders/1fzFJgQzoSWdxHoqNMGHiogjEqNWkmRBt?usp=sharing</t>
  </si>
  <si>
    <t>No. de personas  con beneficio de inclusion productiva</t>
  </si>
  <si>
    <t>Beneficiarios con estrategias de inclusión productiva</t>
  </si>
  <si>
    <t>Lista de los beneficarios de los proyectos y registro de inscripción</t>
  </si>
  <si>
    <t>Libre asociación</t>
  </si>
  <si>
    <t>La formalizacion de productores se hace por demanda y es necesario y nuestra obligacion atenderlos todos de manera oportuna</t>
  </si>
  <si>
    <t>https://drive.google.com/drive/folders/11vlBu5t-HfJZ-6f-4uomFhXw7lcodur4?usp=sharing</t>
  </si>
  <si>
    <t>No. de acuerdos de los procesos de ordenacion atendidos</t>
  </si>
  <si>
    <t>Listados de asistencia a capacitaciones y/o talleres, socializaciones, acompañamientos.</t>
  </si>
  <si>
    <t>https://drive.google.com/drive/folders/1C-3_NphcIUvrPRZupXBsVwK_kNLvCypQ?usp=sharing</t>
  </si>
  <si>
    <t>No de pescadores formalizados</t>
  </si>
  <si>
    <t>Promover la formalización de pescadores mediante la entrega del carnet de pesca deportiva</t>
  </si>
  <si>
    <t>Relacion de carnets expedidos a los pescadores deportivos.</t>
  </si>
  <si>
    <t>Libre desarrollo de la personalidad</t>
  </si>
  <si>
    <t>No. seguimiento a las entregas a los programas de fomento atendidos</t>
  </si>
  <si>
    <t>Realizar seguimiento a las entregas del programa de fomento (Res 1686/2019)</t>
  </si>
  <si>
    <t>Informes de seguimiento a cada proyecto.</t>
  </si>
  <si>
    <t>https://drive.google.com/drive/folders/1EdQmTEz4xmJaMOqBvZ0Ey0l-GKsgPTvY?usp=sharing</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</si>
</sst>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yyyy"/>
    <numFmt numFmtId="165" formatCode="dd/mm/yyyy"/>
    <numFmt numFmtId="166" formatCode="d/m/yyyy"/>
    <numFmt numFmtId="167" formatCode="d/m/yyyy\ h:mm:ss"/>
    <numFmt numFmtId="168" formatCode="D/M/YYYY"/>
    <numFmt numFmtId="169" formatCode="###0"/>
    <numFmt numFmtId="170" formatCode="[$ $]#,##0"/>
    <numFmt numFmtId="171" formatCode="# &quot;días&quot;"/>
  </numFmts>
  <fonts count="31">
    <font>
      <sz val="11.0"/>
      <color theme="1"/>
      <name val="Arial"/>
      <scheme val="minor"/>
    </font>
    <font>
      <color theme="1"/>
      <name val="Arial"/>
    </font>
    <font>
      <b/>
      <sz val="12.0"/>
      <color rgb="FFFFFFFF"/>
      <name val="Merriweather"/>
    </font>
    <font>
      <b/>
      <u/>
      <sz val="12.0"/>
      <color rgb="FFFFFFFF"/>
      <name val="Merriweather"/>
    </font>
    <font>
      <b/>
      <sz val="10.0"/>
      <color rgb="FFFFFFFF"/>
      <name val="Arial"/>
    </font>
    <font>
      <b/>
      <u/>
      <sz val="10.0"/>
      <color rgb="FFFFFFFF"/>
      <name val="Arial"/>
    </font>
    <font/>
    <font>
      <sz val="10.0"/>
      <color theme="1"/>
      <name val="Arial"/>
    </font>
    <font>
      <b/>
      <sz val="10.0"/>
      <color rgb="FF000000"/>
      <name val="Arial"/>
    </font>
    <font>
      <b/>
      <sz val="10.0"/>
      <color theme="1"/>
      <name val="Arial"/>
    </font>
    <font>
      <sz val="10.0"/>
      <color rgb="FFFFFFFF"/>
      <name val="Arial"/>
    </font>
    <font>
      <sz val="10.0"/>
      <color rgb="FF000000"/>
      <name val="Arial"/>
    </font>
    <font>
      <sz val="8.0"/>
      <color theme="1"/>
      <name val="Arial"/>
    </font>
    <font>
      <u/>
      <sz val="10.0"/>
      <color rgb="FF0000FF"/>
      <name val="Arial"/>
    </font>
    <font>
      <u/>
      <sz val="10.0"/>
      <color rgb="FF0000FF"/>
      <name val="Arial"/>
    </font>
    <font>
      <u/>
      <sz val="10.0"/>
      <color rgb="FF0000FF"/>
      <name val="Arial"/>
    </font>
    <font>
      <b/>
      <color rgb="FFFFFFFF"/>
      <name val="Arial"/>
    </font>
    <font>
      <b/>
      <sz val="9.0"/>
      <color rgb="FFFFFFFF"/>
      <name val="Arial"/>
    </font>
    <font>
      <sz val="10.0"/>
      <color rgb="FF000000"/>
      <name val="Calibri"/>
    </font>
    <font>
      <color theme="1"/>
      <name val="Arial"/>
      <scheme val="minor"/>
    </font>
    <font>
      <sz val="11.0"/>
      <color rgb="FF000000"/>
      <name val="Arial"/>
    </font>
    <font>
      <b/>
      <sz val="10.0"/>
      <color rgb="FFFFFFFF"/>
      <name val="Roboto"/>
    </font>
    <font>
      <sz val="11.0"/>
      <color theme="1"/>
      <name val="Arial"/>
    </font>
    <font>
      <color rgb="FF000000"/>
      <name val="Arial"/>
    </font>
    <font>
      <u/>
      <sz val="10.0"/>
      <color rgb="FF0000FF"/>
      <name val="Arial"/>
    </font>
    <font>
      <u/>
      <sz val="8.0"/>
      <color rgb="FF0000FF"/>
      <name val="Arial"/>
    </font>
    <font>
      <color rgb="FF000000"/>
      <name val="Roboto"/>
    </font>
    <font>
      <u/>
      <sz val="10.0"/>
      <color rgb="FF1155CC"/>
      <name val="Arial"/>
    </font>
    <font>
      <u/>
      <sz val="10.0"/>
      <color rgb="FF0000FF"/>
      <name val="Arial"/>
    </font>
    <font>
      <u/>
      <sz val="11.0"/>
      <color rgb="FF1155CC"/>
      <name val="Arial"/>
    </font>
    <font>
      <u/>
      <sz val="11.0"/>
      <color rgb="FF1155CC"/>
      <name val="Arial"/>
    </font>
  </fonts>
  <fills count="11">
    <fill>
      <patternFill patternType="none"/>
    </fill>
    <fill>
      <patternFill patternType="lightGray"/>
    </fill>
    <fill>
      <patternFill patternType="solid">
        <fgColor rgb="FFFFFFFF"/>
        <bgColor rgb="FFFFFFFF"/>
      </patternFill>
    </fill>
    <fill>
      <patternFill patternType="solid">
        <fgColor rgb="FF2888F7"/>
        <bgColor rgb="FF2888F7"/>
      </patternFill>
    </fill>
    <fill>
      <patternFill patternType="solid">
        <fgColor rgb="FFEFEFEF"/>
        <bgColor rgb="FFEFEFEF"/>
      </patternFill>
    </fill>
    <fill>
      <patternFill patternType="solid">
        <fgColor rgb="FFFFF2CC"/>
        <bgColor rgb="FFFFF2CC"/>
      </patternFill>
    </fill>
    <fill>
      <patternFill patternType="solid">
        <fgColor rgb="FFEAD1DC"/>
        <bgColor rgb="FFEAD1DC"/>
      </patternFill>
    </fill>
    <fill>
      <patternFill patternType="solid">
        <fgColor rgb="FF3C78D8"/>
        <bgColor rgb="FF3C78D8"/>
      </patternFill>
    </fill>
    <fill>
      <patternFill patternType="solid">
        <fgColor rgb="FFFFE599"/>
        <bgColor rgb="FFFFE599"/>
      </patternFill>
    </fill>
    <fill>
      <patternFill patternType="solid">
        <fgColor rgb="FFCFE2F3"/>
        <bgColor rgb="FFCFE2F3"/>
      </patternFill>
    </fill>
    <fill>
      <patternFill patternType="solid">
        <fgColor rgb="FFFEF2CD"/>
        <bgColor rgb="FFFEF2CD"/>
      </patternFill>
    </fill>
  </fills>
  <borders count="48">
    <border/>
    <border>
      <left style="thin">
        <color rgb="FFFFFFFF"/>
      </left>
      <right style="thin">
        <color rgb="FFFFFFFF"/>
      </right>
      <top style="thin">
        <color rgb="FFFFFFFF"/>
      </top>
      <bottom style="thin">
        <color rgb="FFFFFFFF"/>
      </bottom>
    </border>
    <border>
      <left/>
      <right/>
      <top/>
      <bottom/>
    </border>
    <border>
      <top style="thin">
        <color rgb="FFFFFFFF"/>
      </top>
      <bottom style="thin">
        <color rgb="FFFFFFFF"/>
      </bottom>
    </border>
    <border>
      <left/>
      <right/>
      <top style="thin">
        <color rgb="FF3C78D8"/>
      </top>
      <bottom/>
    </border>
    <border>
      <top style="thin">
        <color rgb="FF3C78D8"/>
      </top>
    </border>
    <border>
      <left/>
      <right/>
      <top/>
    </border>
    <border>
      <left style="medium">
        <color rgb="FF2888F7"/>
      </left>
      <top style="medium">
        <color rgb="FF2888F7"/>
      </top>
      <bottom style="thin">
        <color rgb="FF2888F7"/>
      </bottom>
    </border>
    <border>
      <top style="medium">
        <color rgb="FF2888F7"/>
      </top>
      <bottom style="thin">
        <color rgb="FF2888F7"/>
      </bottom>
    </border>
    <border>
      <right style="medium">
        <color rgb="FF2888F7"/>
      </right>
      <top style="medium">
        <color rgb="FF2888F7"/>
      </top>
      <bottom style="thin">
        <color rgb="FF2888F7"/>
      </bottom>
    </border>
    <border>
      <left/>
      <top/>
      <bottom/>
    </border>
    <border>
      <left style="medium">
        <color rgb="FF2888F7"/>
      </left>
      <right style="thin">
        <color rgb="FF1155CC"/>
      </right>
      <top style="medium">
        <color rgb="FF2888F7"/>
      </top>
      <bottom style="thin">
        <color rgb="FF1155CC"/>
      </bottom>
    </border>
    <border>
      <left style="thin">
        <color rgb="FF1155CC"/>
      </left>
      <right style="thin">
        <color rgb="FF1155CC"/>
      </right>
      <top style="medium">
        <color rgb="FF2888F7"/>
      </top>
      <bottom style="thin">
        <color rgb="FF1155CC"/>
      </bottom>
    </border>
    <border>
      <left style="thin">
        <color rgb="FF1155CC"/>
      </left>
      <right style="medium">
        <color rgb="FF2888F7"/>
      </right>
      <top style="medium">
        <color rgb="FF2888F7"/>
      </top>
      <bottom style="thin">
        <color rgb="FF1155CC"/>
      </bottom>
    </border>
    <border>
      <left style="medium">
        <color rgb="FF2888F7"/>
      </left>
      <right style="thin">
        <color rgb="FF2888F7"/>
      </right>
      <top style="thin">
        <color rgb="FF2888F7"/>
      </top>
      <bottom style="thin">
        <color rgb="FF2888F7"/>
      </bottom>
    </border>
    <border>
      <left style="thin">
        <color rgb="FF2888F7"/>
      </left>
      <right style="thin">
        <color rgb="FF2888F7"/>
      </right>
      <top style="thin">
        <color rgb="FF2888F7"/>
      </top>
      <bottom style="thin">
        <color rgb="FF2888F7"/>
      </bottom>
    </border>
    <border>
      <left style="thin">
        <color rgb="FF2888F7"/>
      </left>
      <right style="medium">
        <color rgb="FF2888F7"/>
      </right>
      <top style="thin">
        <color rgb="FF2888F7"/>
      </top>
      <bottom style="thin">
        <color rgb="FF2888F7"/>
      </bottom>
    </border>
    <border>
      <left style="medium">
        <color rgb="FF2888F7"/>
      </left>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3C78D8"/>
      </left>
      <right style="thin">
        <color rgb="FF3C78D8"/>
      </right>
      <bottom style="thin">
        <color rgb="FF3C78D8"/>
      </bottom>
    </border>
    <border>
      <left style="thin">
        <color rgb="FF3C78D8"/>
      </left>
      <right style="medium">
        <color rgb="FF2888F7"/>
      </right>
      <top style="thin">
        <color rgb="FF3C78D8"/>
      </top>
      <bottom style="thin">
        <color rgb="FF3C78D8"/>
      </bottom>
    </border>
    <border>
      <left style="medium">
        <color rgb="FF2888F7"/>
      </left>
      <right style="thin">
        <color rgb="FF3C78D8"/>
      </right>
      <top style="thin">
        <color rgb="FF3C78D8"/>
      </top>
      <bottom style="medium">
        <color rgb="FF2888F7"/>
      </bottom>
    </border>
    <border>
      <left style="thin">
        <color rgb="FF3C78D8"/>
      </left>
      <right style="thin">
        <color rgb="FF3C78D8"/>
      </right>
      <top style="thin">
        <color rgb="FF3C78D8"/>
      </top>
      <bottom style="medium">
        <color rgb="FF2888F7"/>
      </bottom>
    </border>
    <border>
      <left style="thin">
        <color rgb="FF3C78D8"/>
      </left>
      <right style="thin">
        <color rgb="FF3C78D8"/>
      </right>
      <bottom style="medium">
        <color rgb="FF2888F7"/>
      </bottom>
    </border>
    <border>
      <left style="thin">
        <color rgb="FF3C78D8"/>
      </left>
      <right style="medium">
        <color rgb="FF2888F7"/>
      </right>
      <top style="thin">
        <color rgb="FF3C78D8"/>
      </top>
      <bottom style="medium">
        <color rgb="FF2888F7"/>
      </bottom>
    </border>
    <border>
      <left style="thin">
        <color rgb="FF2888F7"/>
      </left>
      <right style="thin">
        <color rgb="FF2888F7"/>
      </right>
      <top style="thin">
        <color rgb="FF2888F7"/>
      </top>
      <bottom style="medium">
        <color rgb="FF2888F7"/>
      </bottom>
    </border>
    <border>
      <left style="thin">
        <color rgb="FF2888F7"/>
      </left>
      <right style="medium">
        <color rgb="FF2888F7"/>
      </right>
      <top style="thin">
        <color rgb="FF2888F7"/>
      </top>
      <bottom style="medium">
        <color rgb="FF2888F7"/>
      </bottom>
    </border>
    <border>
      <left style="medium">
        <color rgb="FF2888F7"/>
      </left>
      <right style="thin">
        <color rgb="FF2888F7"/>
      </right>
      <top style="thin">
        <color rgb="FF2888F7"/>
      </top>
      <bottom style="medium">
        <color rgb="FF2888F7"/>
      </bottom>
    </border>
    <border>
      <right style="thin">
        <color rgb="FF3C78D8"/>
      </right>
      <bottom style="thin">
        <color rgb="FF3C78D8"/>
      </bottom>
    </border>
    <border>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0" fillId="0" fontId="1" numFmtId="0" xfId="0" applyAlignment="1" applyFont="1">
      <alignment horizontal="center" vertical="center"/>
    </xf>
    <xf borderId="0" fillId="2" fontId="1" numFmtId="0" xfId="0" applyAlignment="1" applyFill="1" applyFont="1">
      <alignment horizontal="center" vertical="center"/>
    </xf>
    <xf borderId="0" fillId="3" fontId="2" numFmtId="0" xfId="0" applyAlignment="1" applyFill="1" applyFont="1">
      <alignment horizontal="center" readingOrder="0" shrinkToFit="0" vertical="center" wrapText="1"/>
    </xf>
    <xf borderId="1" fillId="3" fontId="3" numFmtId="0" xfId="0" applyAlignment="1" applyBorder="1" applyFont="1">
      <alignment horizontal="center" shrinkToFit="0" vertical="center" wrapText="1"/>
    </xf>
    <xf borderId="1" fillId="0" fontId="1" numFmtId="0" xfId="0" applyAlignment="1" applyBorder="1" applyFont="1">
      <alignment horizontal="center" vertical="center"/>
    </xf>
    <xf borderId="2" fillId="2" fontId="4"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3" fillId="0" fontId="6" numFmtId="0" xfId="0" applyBorder="1" applyFont="1"/>
    <xf borderId="0" fillId="0" fontId="7" numFmtId="0" xfId="0" applyAlignment="1" applyFont="1">
      <alignment horizontal="center" shrinkToFit="0" vertical="center" wrapText="1"/>
    </xf>
    <xf borderId="4" fillId="2" fontId="8"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0" fillId="0" fontId="9" numFmtId="0" xfId="0" applyAlignment="1" applyFont="1">
      <alignment horizontal="center" shrinkToFit="0" vertical="center" wrapText="1"/>
    </xf>
    <xf borderId="0" fillId="0" fontId="9" numFmtId="9" xfId="0" applyAlignment="1" applyFont="1" applyNumberFormat="1">
      <alignment horizontal="center" shrinkToFit="0" vertical="center" wrapText="1"/>
    </xf>
    <xf borderId="0" fillId="0" fontId="10" numFmtId="0" xfId="0" applyAlignment="1" applyFont="1">
      <alignment horizontal="center" shrinkToFit="0" vertical="center" wrapText="1"/>
    </xf>
    <xf borderId="0" fillId="0" fontId="10" numFmtId="164" xfId="0" applyAlignment="1" applyFont="1" applyNumberFormat="1">
      <alignment horizontal="center" shrinkToFit="0" vertical="center" wrapText="1"/>
    </xf>
    <xf borderId="0" fillId="0" fontId="10" numFmtId="165" xfId="0" applyAlignment="1" applyFont="1" applyNumberFormat="1">
      <alignment horizontal="center" shrinkToFit="0" vertical="center" wrapText="1"/>
    </xf>
    <xf borderId="0" fillId="0" fontId="4" numFmtId="166" xfId="0" applyAlignment="1" applyFont="1" applyNumberFormat="1">
      <alignment horizontal="center" shrinkToFit="0" vertical="center" wrapText="1"/>
    </xf>
    <xf borderId="0" fillId="0" fontId="4" numFmtId="167" xfId="0" applyAlignment="1" applyFont="1" applyNumberFormat="1">
      <alignment horizontal="center" shrinkToFit="0" vertical="center" wrapText="1"/>
    </xf>
    <xf borderId="6" fillId="2" fontId="8" numFmtId="0" xfId="0" applyAlignment="1" applyBorder="1" applyFont="1">
      <alignment horizontal="center" shrinkToFit="0" vertical="center" wrapText="1"/>
    </xf>
    <xf borderId="0" fillId="0" fontId="7" numFmtId="0" xfId="0" applyAlignment="1" applyFont="1">
      <alignment horizontal="center" shrinkToFit="0" vertical="center" wrapText="1"/>
    </xf>
    <xf borderId="7" fillId="3" fontId="4" numFmtId="0" xfId="0" applyAlignment="1" applyBorder="1" applyFont="1">
      <alignment horizontal="center" shrinkToFit="0" vertical="center" wrapText="1"/>
    </xf>
    <xf borderId="8" fillId="0" fontId="6" numFmtId="0" xfId="0" applyBorder="1" applyFont="1"/>
    <xf borderId="9" fillId="0" fontId="6" numFmtId="0" xfId="0" applyBorder="1" applyFont="1"/>
    <xf borderId="7" fillId="3" fontId="4" numFmtId="0" xfId="0" applyAlignment="1" applyBorder="1" applyFont="1">
      <alignment horizontal="center" readingOrder="0" shrinkToFit="0" vertical="center" wrapText="1"/>
    </xf>
    <xf borderId="0" fillId="0" fontId="4" numFmtId="168" xfId="0" applyAlignment="1" applyFont="1" applyNumberFormat="1">
      <alignment horizontal="center" shrinkToFit="0" vertical="center" wrapText="1"/>
    </xf>
    <xf borderId="10" fillId="2" fontId="4" numFmtId="0" xfId="0" applyAlignment="1" applyBorder="1" applyFont="1">
      <alignment horizontal="center" shrinkToFit="0" vertical="center" wrapText="1"/>
    </xf>
    <xf borderId="11" fillId="3" fontId="4" numFmtId="0" xfId="0" applyAlignment="1" applyBorder="1" applyFont="1">
      <alignment horizontal="center" readingOrder="0" shrinkToFit="0" vertical="center" wrapText="1"/>
    </xf>
    <xf borderId="12" fillId="3" fontId="4" numFmtId="0" xfId="0" applyAlignment="1" applyBorder="1" applyFont="1">
      <alignment horizontal="center" readingOrder="0" shrinkToFit="0" vertical="center" wrapText="1"/>
    </xf>
    <xf borderId="12" fillId="3" fontId="4" numFmtId="3" xfId="0" applyAlignment="1" applyBorder="1" applyFont="1" applyNumberFormat="1">
      <alignment horizontal="center" readingOrder="0" shrinkToFit="0" vertical="center" wrapText="1"/>
    </xf>
    <xf borderId="13" fillId="3" fontId="4" numFmtId="0" xfId="0" applyAlignment="1" applyBorder="1" applyFont="1">
      <alignment horizontal="center" readingOrder="0" shrinkToFit="0" vertical="center" wrapText="1"/>
    </xf>
    <xf borderId="14" fillId="3" fontId="4" numFmtId="168" xfId="0" applyAlignment="1" applyBorder="1" applyFont="1" applyNumberFormat="1">
      <alignment horizontal="center" shrinkToFit="0" vertical="center" wrapText="1"/>
    </xf>
    <xf borderId="15" fillId="3" fontId="4" numFmtId="168" xfId="0" applyAlignment="1" applyBorder="1" applyFont="1" applyNumberFormat="1">
      <alignment horizontal="center" shrinkToFit="0" vertical="center" wrapText="1"/>
    </xf>
    <xf borderId="16" fillId="3" fontId="4" numFmtId="168" xfId="0" applyAlignment="1" applyBorder="1" applyFont="1" applyNumberFormat="1">
      <alignment horizontal="center" shrinkToFit="0" vertical="center" wrapText="1"/>
    </xf>
    <xf borderId="16" fillId="3" fontId="4" numFmtId="0" xfId="0" applyAlignment="1" applyBorder="1" applyFont="1">
      <alignment horizontal="center" readingOrder="0" shrinkToFit="0" vertical="center" wrapText="1"/>
    </xf>
    <xf borderId="10" fillId="2" fontId="11" numFmtId="0" xfId="0" applyAlignment="1" applyBorder="1" applyFont="1">
      <alignment horizontal="left" shrinkToFit="0" vertical="center" wrapText="1"/>
    </xf>
    <xf borderId="17" fillId="4" fontId="11" numFmtId="0" xfId="0" applyAlignment="1" applyBorder="1" applyFill="1" applyFont="1">
      <alignment horizontal="center" readingOrder="0" shrinkToFit="0" vertical="center" wrapText="1"/>
    </xf>
    <xf borderId="18" fillId="4" fontId="11" numFmtId="0" xfId="0" applyAlignment="1" applyBorder="1" applyFont="1">
      <alignment horizontal="left" readingOrder="0" shrinkToFit="0" vertical="center" wrapText="1"/>
    </xf>
    <xf borderId="18" fillId="4" fontId="11" numFmtId="169" xfId="0" applyAlignment="1" applyBorder="1" applyFont="1" applyNumberFormat="1">
      <alignment horizontal="left" readingOrder="0" shrinkToFit="0" vertical="center" wrapText="1"/>
    </xf>
    <xf borderId="18" fillId="4" fontId="11" numFmtId="170" xfId="0" applyAlignment="1" applyBorder="1" applyFont="1" applyNumberFormat="1">
      <alignment horizontal="left" readingOrder="0" shrinkToFit="0" vertical="center" wrapText="1"/>
    </xf>
    <xf borderId="18" fillId="4" fontId="11" numFmtId="4" xfId="0" applyAlignment="1" applyBorder="1" applyFont="1" applyNumberFormat="1">
      <alignment horizontal="left" readingOrder="0" shrinkToFit="0" vertical="center" wrapText="1"/>
    </xf>
    <xf borderId="18" fillId="4" fontId="11" numFmtId="3" xfId="0" applyAlignment="1" applyBorder="1" applyFont="1" applyNumberFormat="1">
      <alignment horizontal="left" readingOrder="0" shrinkToFit="0" vertical="center" wrapText="1"/>
    </xf>
    <xf borderId="19" fillId="4" fontId="11" numFmtId="3" xfId="0" applyAlignment="1" applyBorder="1" applyFont="1" applyNumberFormat="1">
      <alignment horizontal="center" readingOrder="0" shrinkToFit="0" vertical="center" wrapText="1"/>
    </xf>
    <xf borderId="19" fillId="4" fontId="11" numFmtId="0" xfId="0" applyAlignment="1" applyBorder="1" applyFont="1">
      <alignment horizontal="left" readingOrder="0" shrinkToFit="0" vertical="center" wrapText="1"/>
    </xf>
    <xf borderId="19" fillId="4" fontId="11" numFmtId="9" xfId="0" applyAlignment="1" applyBorder="1" applyFont="1" applyNumberFormat="1">
      <alignment horizontal="center" readingOrder="0" shrinkToFit="0" vertical="center" wrapText="1"/>
    </xf>
    <xf borderId="18" fillId="4" fontId="11" numFmtId="49" xfId="0" applyAlignment="1" applyBorder="1" applyFont="1" applyNumberFormat="1">
      <alignment horizontal="left" readingOrder="0" shrinkToFit="0" vertical="center" wrapText="1"/>
    </xf>
    <xf borderId="20" fillId="4" fontId="11" numFmtId="0" xfId="0" applyAlignment="1" applyBorder="1" applyFont="1">
      <alignment horizontal="left" readingOrder="0" shrinkToFit="0" vertical="center" wrapText="1"/>
    </xf>
    <xf borderId="19" fillId="5" fontId="11" numFmtId="9" xfId="0" applyAlignment="1" applyBorder="1" applyFill="1" applyFont="1" applyNumberFormat="1">
      <alignment horizontal="center" readingOrder="0" shrinkToFit="0" vertical="center" wrapText="1"/>
    </xf>
    <xf borderId="15" fillId="5" fontId="12" numFmtId="3" xfId="0" applyAlignment="1" applyBorder="1" applyFont="1" applyNumberFormat="1">
      <alignment horizontal="left" readingOrder="0" shrinkToFit="0" vertical="center" wrapText="1"/>
    </xf>
    <xf borderId="16" fillId="5" fontId="13" numFmtId="3" xfId="0" applyAlignment="1" applyBorder="1" applyFont="1" applyNumberFormat="1">
      <alignment horizontal="left" readingOrder="0" shrinkToFit="0" vertical="center" wrapText="1"/>
    </xf>
    <xf borderId="14" fillId="4" fontId="11" numFmtId="168" xfId="0" applyAlignment="1" applyBorder="1" applyFont="1" applyNumberFormat="1">
      <alignment horizontal="center" shrinkToFit="0" vertical="center" wrapText="1"/>
    </xf>
    <xf borderId="15" fillId="4" fontId="11" numFmtId="171" xfId="0" applyAlignment="1" applyBorder="1" applyFont="1" applyNumberFormat="1">
      <alignment horizontal="center" shrinkToFit="0" vertical="center" wrapText="1"/>
    </xf>
    <xf borderId="15" fillId="4" fontId="11" numFmtId="168" xfId="0" applyAlignment="1" applyBorder="1" applyFont="1" applyNumberFormat="1">
      <alignment horizontal="center" shrinkToFit="0" vertical="center" wrapText="1"/>
    </xf>
    <xf borderId="16" fillId="6" fontId="11" numFmtId="168" xfId="0" applyAlignment="1" applyBorder="1" applyFill="1" applyFont="1" applyNumberFormat="1">
      <alignment horizontal="center" shrinkToFit="0" vertical="center" wrapText="1"/>
    </xf>
    <xf borderId="0" fillId="0" fontId="11" numFmtId="168" xfId="0" applyAlignment="1" applyFont="1" applyNumberFormat="1">
      <alignment horizontal="left" shrinkToFit="0" vertical="center" wrapText="1"/>
    </xf>
    <xf borderId="15" fillId="5" fontId="7" numFmtId="3" xfId="0" applyAlignment="1" applyBorder="1" applyFont="1" applyNumberFormat="1">
      <alignment horizontal="left" readingOrder="0" shrinkToFit="0" vertical="center" wrapText="1"/>
    </xf>
    <xf borderId="16" fillId="5" fontId="7" numFmtId="3" xfId="0" applyAlignment="1" applyBorder="1" applyFont="1" applyNumberFormat="1">
      <alignment horizontal="left" readingOrder="0" shrinkToFit="0" vertical="center" wrapText="1"/>
    </xf>
    <xf borderId="19" fillId="4" fontId="11" numFmtId="3" xfId="0" applyAlignment="1" applyBorder="1" applyFont="1" applyNumberFormat="1">
      <alignment horizontal="left" readingOrder="0" shrinkToFit="0" vertical="center" wrapText="1"/>
    </xf>
    <xf borderId="15" fillId="5" fontId="7" numFmtId="0" xfId="0" applyAlignment="1" applyBorder="1" applyFont="1">
      <alignment horizontal="left" readingOrder="0" shrinkToFit="0" vertical="center" wrapText="1"/>
    </xf>
    <xf borderId="16" fillId="5" fontId="14" numFmtId="0" xfId="0" applyAlignment="1" applyBorder="1" applyFont="1">
      <alignment horizontal="left" readingOrder="0" shrinkToFit="0" vertical="center" wrapText="1"/>
    </xf>
    <xf borderId="16" fillId="5" fontId="15" numFmtId="0" xfId="0" applyAlignment="1" applyBorder="1" applyFont="1">
      <alignment horizontal="left" readingOrder="0" shrinkToFit="0" vertical="center" wrapText="1"/>
    </xf>
    <xf borderId="19" fillId="5" fontId="11" numFmtId="3" xfId="0" applyAlignment="1" applyBorder="1" applyFont="1" applyNumberFormat="1">
      <alignment horizontal="center" readingOrder="0" shrinkToFit="0" vertical="center" wrapText="1"/>
    </xf>
    <xf borderId="15" fillId="5" fontId="7" numFmtId="9" xfId="0" applyAlignment="1" applyBorder="1" applyFont="1" applyNumberFormat="1">
      <alignment horizontal="left" readingOrder="0" shrinkToFit="0" vertical="center" wrapText="1"/>
    </xf>
    <xf borderId="16" fillId="5" fontId="7" numFmtId="0" xfId="0" applyAlignment="1" applyBorder="1" applyFont="1">
      <alignment horizontal="left" readingOrder="0" shrinkToFit="0" vertical="center" wrapText="1"/>
    </xf>
    <xf borderId="19" fillId="4" fontId="11" numFmtId="0" xfId="0" applyAlignment="1" applyBorder="1" applyFont="1">
      <alignment horizontal="center" readingOrder="0" shrinkToFit="0" vertical="center" wrapText="1"/>
    </xf>
    <xf borderId="16" fillId="5" fontId="7" numFmtId="9" xfId="0" applyAlignment="1" applyBorder="1" applyFont="1" applyNumberFormat="1">
      <alignment horizontal="left" shrinkToFit="0" vertical="center" wrapText="1"/>
    </xf>
    <xf borderId="15" fillId="5" fontId="7" numFmtId="9" xfId="0" applyAlignment="1" applyBorder="1" applyFont="1" applyNumberFormat="1">
      <alignment horizontal="left" shrinkToFit="0" vertical="center" wrapText="1"/>
    </xf>
    <xf borderId="21" fillId="4" fontId="11" numFmtId="0" xfId="0" applyAlignment="1" applyBorder="1" applyFont="1">
      <alignment horizontal="center" readingOrder="0" shrinkToFit="0" vertical="center" wrapText="1"/>
    </xf>
    <xf borderId="22" fillId="4" fontId="11" numFmtId="0" xfId="0" applyAlignment="1" applyBorder="1" applyFont="1">
      <alignment horizontal="left" readingOrder="0" shrinkToFit="0" vertical="center" wrapText="1"/>
    </xf>
    <xf borderId="22" fillId="4" fontId="11" numFmtId="169" xfId="0" applyAlignment="1" applyBorder="1" applyFont="1" applyNumberFormat="1">
      <alignment horizontal="left" readingOrder="0" shrinkToFit="0" vertical="center" wrapText="1"/>
    </xf>
    <xf borderId="22" fillId="4" fontId="11" numFmtId="170" xfId="0" applyAlignment="1" applyBorder="1" applyFont="1" applyNumberFormat="1">
      <alignment horizontal="left" readingOrder="0" shrinkToFit="0" vertical="center" wrapText="1"/>
    </xf>
    <xf borderId="22" fillId="4" fontId="11" numFmtId="4" xfId="0" applyAlignment="1" applyBorder="1" applyFont="1" applyNumberFormat="1">
      <alignment horizontal="left" readingOrder="0" shrinkToFit="0" vertical="center" wrapText="1"/>
    </xf>
    <xf borderId="22" fillId="4" fontId="11" numFmtId="3" xfId="0" applyAlignment="1" applyBorder="1" applyFont="1" applyNumberFormat="1">
      <alignment horizontal="left" readingOrder="0" shrinkToFit="0" vertical="center" wrapText="1"/>
    </xf>
    <xf borderId="23" fillId="4" fontId="11" numFmtId="3" xfId="0" applyAlignment="1" applyBorder="1" applyFont="1" applyNumberFormat="1">
      <alignment horizontal="center" readingOrder="0" shrinkToFit="0" vertical="center" wrapText="1"/>
    </xf>
    <xf borderId="23" fillId="4" fontId="11" numFmtId="3" xfId="0" applyAlignment="1" applyBorder="1" applyFont="1" applyNumberFormat="1">
      <alignment horizontal="left" readingOrder="0" shrinkToFit="0" vertical="center" wrapText="1"/>
    </xf>
    <xf borderId="22" fillId="4" fontId="11" numFmtId="49" xfId="0" applyAlignment="1" applyBorder="1" applyFont="1" applyNumberFormat="1">
      <alignment horizontal="left" readingOrder="0" shrinkToFit="0" vertical="center" wrapText="1"/>
    </xf>
    <xf borderId="24" fillId="4" fontId="11" numFmtId="0" xfId="0" applyAlignment="1" applyBorder="1" applyFont="1">
      <alignment horizontal="left" readingOrder="0" shrinkToFit="0" vertical="center" wrapText="1"/>
    </xf>
    <xf borderId="23" fillId="5" fontId="11" numFmtId="3" xfId="0" applyAlignment="1" applyBorder="1" applyFont="1" applyNumberFormat="1">
      <alignment horizontal="center" readingOrder="0" shrinkToFit="0" vertical="center" wrapText="1"/>
    </xf>
    <xf borderId="25" fillId="5" fontId="7" numFmtId="9" xfId="0" applyAlignment="1" applyBorder="1" applyFont="1" applyNumberFormat="1">
      <alignment horizontal="left" shrinkToFit="0" vertical="center" wrapText="1"/>
    </xf>
    <xf borderId="26" fillId="5" fontId="7" numFmtId="9" xfId="0" applyAlignment="1" applyBorder="1" applyFont="1" applyNumberFormat="1">
      <alignment horizontal="left" shrinkToFit="0" vertical="center" wrapText="1"/>
    </xf>
    <xf borderId="27" fillId="4" fontId="11" numFmtId="168" xfId="0" applyAlignment="1" applyBorder="1" applyFont="1" applyNumberFormat="1">
      <alignment horizontal="center" shrinkToFit="0" vertical="center" wrapText="1"/>
    </xf>
    <xf borderId="25" fillId="4" fontId="11" numFmtId="171" xfId="0" applyAlignment="1" applyBorder="1" applyFont="1" applyNumberFormat="1">
      <alignment horizontal="center" shrinkToFit="0" vertical="center" wrapText="1"/>
    </xf>
    <xf borderId="25" fillId="4" fontId="11" numFmtId="168" xfId="0" applyAlignment="1" applyBorder="1" applyFont="1" applyNumberFormat="1">
      <alignment horizontal="center" shrinkToFit="0" vertical="center" wrapText="1"/>
    </xf>
    <xf borderId="26" fillId="6" fontId="11" numFmtId="168" xfId="0" applyAlignment="1" applyBorder="1" applyFont="1" applyNumberFormat="1">
      <alignment horizontal="center" shrinkToFit="0" vertical="center" wrapText="1"/>
    </xf>
    <xf borderId="0" fillId="0" fontId="7" numFmtId="0" xfId="0" applyAlignment="1" applyFont="1">
      <alignment horizontal="left" shrinkToFit="0" vertical="center" wrapText="1"/>
    </xf>
    <xf borderId="0" fillId="0" fontId="1" numFmtId="0" xfId="0" applyFont="1"/>
    <xf borderId="0" fillId="7" fontId="16" numFmtId="0" xfId="0" applyAlignment="1" applyFill="1" applyFont="1">
      <alignment horizontal="center" vertical="center"/>
    </xf>
    <xf borderId="1" fillId="7" fontId="4" numFmtId="3" xfId="0" applyAlignment="1" applyBorder="1" applyFont="1" applyNumberFormat="1">
      <alignment horizontal="center" shrinkToFit="0" vertical="center" wrapText="1"/>
    </xf>
    <xf borderId="1" fillId="7" fontId="17" numFmtId="3" xfId="0" applyAlignment="1" applyBorder="1" applyFont="1" applyNumberFormat="1">
      <alignment horizontal="center" shrinkToFit="0" vertical="center" wrapText="1"/>
    </xf>
    <xf borderId="1" fillId="7" fontId="17" numFmtId="168" xfId="0" applyAlignment="1" applyBorder="1" applyFont="1" applyNumberFormat="1">
      <alignment horizontal="left" shrinkToFit="0" vertical="center" wrapText="1"/>
    </xf>
    <xf borderId="28" fillId="0" fontId="11" numFmtId="3" xfId="0" applyAlignment="1" applyBorder="1" applyFont="1" applyNumberFormat="1">
      <alignment horizontal="center" shrinkToFit="0" vertical="center" wrapText="1"/>
    </xf>
    <xf borderId="19" fillId="0" fontId="11" numFmtId="3" xfId="0" applyAlignment="1" applyBorder="1" applyFont="1" applyNumberFormat="1">
      <alignment horizontal="center" shrinkToFit="0" vertical="center" wrapText="1"/>
    </xf>
    <xf borderId="19" fillId="0" fontId="11" numFmtId="9" xfId="0" applyAlignment="1" applyBorder="1" applyFont="1" applyNumberFormat="1">
      <alignment horizontal="center" shrinkToFit="0" vertical="center" wrapText="1"/>
    </xf>
    <xf borderId="29" fillId="0" fontId="11" numFmtId="3" xfId="0" applyAlignment="1" applyBorder="1" applyFont="1" applyNumberFormat="1">
      <alignment horizontal="center" shrinkToFit="0" vertical="center" wrapText="1"/>
    </xf>
    <xf borderId="18" fillId="0" fontId="11" numFmtId="3" xfId="0" applyAlignment="1" applyBorder="1" applyFont="1" applyNumberFormat="1">
      <alignment horizontal="center" shrinkToFit="0" vertical="center" wrapText="1"/>
    </xf>
    <xf borderId="0" fillId="0" fontId="7" numFmtId="0" xfId="0" applyAlignment="1" applyFont="1">
      <alignment readingOrder="0" shrinkToFit="0" vertical="center" wrapText="1"/>
    </xf>
    <xf borderId="0" fillId="0" fontId="7" numFmtId="0" xfId="0" applyAlignment="1" applyFont="1">
      <alignment vertical="center"/>
    </xf>
    <xf borderId="0" fillId="2" fontId="18" numFmtId="0" xfId="0" applyAlignment="1" applyFont="1">
      <alignment horizontal="left" readingOrder="0" shrinkToFit="0" vertical="center" wrapText="1"/>
    </xf>
    <xf borderId="0" fillId="0" fontId="7" numFmtId="0" xfId="0" applyAlignment="1" applyFont="1">
      <alignment horizontal="center" vertical="center"/>
    </xf>
    <xf borderId="0" fillId="2" fontId="18" numFmtId="0" xfId="0" applyAlignment="1" applyFont="1">
      <alignment horizontal="left" shrinkToFit="0" vertical="center" wrapText="1"/>
    </xf>
    <xf borderId="0" fillId="0" fontId="19" numFmtId="165" xfId="0" applyAlignment="1" applyFont="1" applyNumberFormat="1">
      <alignment readingOrder="0"/>
    </xf>
    <xf borderId="0" fillId="0" fontId="7" numFmtId="0" xfId="0" applyFont="1"/>
    <xf borderId="0" fillId="0" fontId="8" numFmtId="0" xfId="0" applyAlignment="1" applyFont="1">
      <alignment horizontal="center" shrinkToFit="0" wrapText="1"/>
    </xf>
    <xf borderId="0" fillId="0" fontId="8" numFmtId="9" xfId="0" applyAlignment="1" applyFont="1" applyNumberFormat="1">
      <alignment horizontal="center" shrinkToFit="0" wrapText="1"/>
    </xf>
    <xf borderId="30" fillId="7" fontId="4" numFmtId="0" xfId="0" applyAlignment="1" applyBorder="1" applyFont="1">
      <alignment horizontal="center" shrinkToFit="0" vertical="center" wrapText="1"/>
    </xf>
    <xf borderId="31" fillId="0" fontId="6" numFmtId="0" xfId="0" applyBorder="1" applyFont="1"/>
    <xf borderId="32" fillId="0" fontId="6" numFmtId="0" xfId="0" applyBorder="1" applyFont="1"/>
    <xf borderId="33" fillId="3" fontId="4" numFmtId="0" xfId="0" applyAlignment="1" applyBorder="1" applyFont="1">
      <alignment horizontal="center" shrinkToFit="0" vertical="center" wrapText="1"/>
    </xf>
    <xf borderId="34" fillId="0" fontId="6" numFmtId="0" xfId="0" applyBorder="1" applyFont="1"/>
    <xf borderId="35" fillId="0" fontId="6" numFmtId="0" xfId="0" applyBorder="1" applyFont="1"/>
    <xf borderId="36" fillId="0" fontId="6" numFmtId="0" xfId="0" applyBorder="1" applyFont="1"/>
    <xf borderId="37" fillId="0" fontId="20" numFmtId="0" xfId="0" applyAlignment="1" applyBorder="1" applyFont="1">
      <alignment horizontal="center" shrinkToFit="0" vertical="center" wrapText="0"/>
    </xf>
    <xf borderId="38" fillId="7" fontId="4" numFmtId="0" xfId="0" applyAlignment="1" applyBorder="1" applyFont="1">
      <alignment horizontal="center" shrinkToFit="0" vertical="center" wrapText="1"/>
    </xf>
    <xf borderId="38" fillId="7" fontId="4" numFmtId="168" xfId="0" applyAlignment="1" applyBorder="1" applyFont="1" applyNumberFormat="1">
      <alignment horizontal="center" shrinkToFit="0" vertical="center" wrapText="1"/>
    </xf>
    <xf borderId="38" fillId="7" fontId="21" numFmtId="0" xfId="0" applyAlignment="1" applyBorder="1" applyFont="1">
      <alignment horizontal="center" shrinkToFit="0" vertical="center" wrapText="1"/>
    </xf>
    <xf borderId="38" fillId="7" fontId="4" numFmtId="3" xfId="0" applyAlignment="1" applyBorder="1" applyFont="1" applyNumberFormat="1">
      <alignment horizontal="center" shrinkToFit="0" vertical="center" wrapText="1"/>
    </xf>
    <xf borderId="38" fillId="7" fontId="4" numFmtId="9" xfId="0" applyAlignment="1" applyBorder="1" applyFont="1" applyNumberFormat="1">
      <alignment horizontal="center" shrinkToFit="0" vertical="center" wrapText="1"/>
    </xf>
    <xf borderId="39" fillId="3" fontId="4" numFmtId="0" xfId="0" applyAlignment="1" applyBorder="1" applyFont="1">
      <alignment horizontal="center" shrinkToFit="0" vertical="center" wrapText="1"/>
    </xf>
    <xf borderId="40" fillId="3" fontId="4" numFmtId="0" xfId="0" applyAlignment="1" applyBorder="1" applyFont="1">
      <alignment horizontal="center" shrinkToFit="0" vertical="center" wrapText="1"/>
    </xf>
    <xf borderId="41" fillId="3" fontId="4" numFmtId="0" xfId="0" applyAlignment="1" applyBorder="1" applyFont="1">
      <alignment horizontal="center" shrinkToFit="0" vertical="center" wrapText="1"/>
    </xf>
    <xf borderId="1" fillId="7" fontId="17" numFmtId="3" xfId="0" applyAlignment="1" applyBorder="1" applyFont="1" applyNumberFormat="1">
      <alignment horizontal="center" readingOrder="0" shrinkToFit="0" vertical="center" wrapText="1"/>
    </xf>
    <xf borderId="42" fillId="7" fontId="4" numFmtId="168" xfId="0" applyAlignment="1" applyBorder="1" applyFont="1" applyNumberFormat="1">
      <alignment horizontal="center" shrinkToFit="0" vertical="center" wrapText="1"/>
    </xf>
    <xf borderId="37" fillId="7" fontId="4" numFmtId="168" xfId="0" applyAlignment="1" applyBorder="1" applyFont="1" applyNumberFormat="1">
      <alignment horizontal="center" shrinkToFit="0" vertical="center" wrapText="1"/>
    </xf>
    <xf borderId="2"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8" fillId="0" fontId="11" numFmtId="168" xfId="0" applyAlignment="1" applyBorder="1" applyFont="1" applyNumberFormat="1">
      <alignment horizontal="center" shrinkToFit="0" vertical="center" wrapText="1"/>
    </xf>
    <xf borderId="18" fillId="0" fontId="11" numFmtId="0" xfId="0" applyAlignment="1" applyBorder="1" applyFont="1">
      <alignment horizontal="center" shrinkToFit="0" vertical="center" wrapText="1"/>
    </xf>
    <xf borderId="18" fillId="0" fontId="11" numFmtId="0" xfId="0" applyAlignment="1" applyBorder="1" applyFont="1">
      <alignment horizontal="center" vertical="center"/>
    </xf>
    <xf borderId="18" fillId="0" fontId="11" numFmtId="170" xfId="0" applyAlignment="1" applyBorder="1" applyFont="1" applyNumberFormat="1">
      <alignment horizontal="center" vertical="center"/>
    </xf>
    <xf borderId="18" fillId="0" fontId="11" numFmtId="4" xfId="0" applyAlignment="1" applyBorder="1" applyFont="1" applyNumberFormat="1">
      <alignment horizontal="center" shrinkToFit="0" vertical="center" wrapText="1"/>
    </xf>
    <xf borderId="18" fillId="0" fontId="11" numFmtId="3" xfId="0" applyAlignment="1" applyBorder="1" applyFont="1" applyNumberFormat="1">
      <alignment horizontal="center" vertical="center"/>
    </xf>
    <xf borderId="19" fillId="0" fontId="11" numFmtId="3" xfId="0" applyAlignment="1" applyBorder="1" applyFont="1" applyNumberFormat="1">
      <alignment horizontal="center" vertical="center"/>
    </xf>
    <xf borderId="18" fillId="0" fontId="11" numFmtId="170" xfId="0" applyAlignment="1" applyBorder="1" applyFont="1" applyNumberFormat="1">
      <alignment horizontal="center" shrinkToFit="0" vertical="center" wrapText="1"/>
    </xf>
    <xf borderId="18" fillId="0" fontId="11" numFmtId="49" xfId="0" applyAlignment="1" applyBorder="1" applyFont="1" applyNumberFormat="1">
      <alignment horizontal="center" shrinkToFit="0" vertical="center" wrapText="1"/>
    </xf>
    <xf borderId="18" fillId="0" fontId="11" numFmtId="168" xfId="0" applyAlignment="1" applyBorder="1" applyFont="1" applyNumberFormat="1">
      <alignment horizontal="center" vertical="center"/>
    </xf>
    <xf borderId="19" fillId="5" fontId="22" numFmtId="0" xfId="0" applyAlignment="1" applyBorder="1" applyFont="1">
      <alignment shrinkToFit="0" vertical="center" wrapText="1"/>
    </xf>
    <xf borderId="28" fillId="5" fontId="22" numFmtId="168" xfId="0" applyAlignment="1" applyBorder="1" applyFont="1" applyNumberFormat="1">
      <alignment shrinkToFit="0" vertical="center" wrapText="1"/>
    </xf>
    <xf borderId="28" fillId="4" fontId="23" numFmtId="168" xfId="0" applyAlignment="1" applyBorder="1" applyFont="1" applyNumberFormat="1">
      <alignment horizontal="center" shrinkToFit="0" vertical="center" wrapText="1"/>
    </xf>
    <xf borderId="28" fillId="0" fontId="22" numFmtId="168" xfId="0" applyAlignment="1" applyBorder="1" applyFont="1" applyNumberFormat="1">
      <alignment shrinkToFit="0" vertical="center" wrapText="1"/>
    </xf>
    <xf borderId="28" fillId="0" fontId="22" numFmtId="9" xfId="0" applyAlignment="1" applyBorder="1" applyFont="1" applyNumberFormat="1">
      <alignment horizontal="center" shrinkToFit="0" vertical="center" wrapText="1"/>
    </xf>
    <xf borderId="43" fillId="4" fontId="7" numFmtId="0" xfId="0" applyAlignment="1" applyBorder="1" applyFont="1">
      <alignment vertical="center"/>
    </xf>
    <xf borderId="44" fillId="8" fontId="7" numFmtId="0" xfId="0" applyAlignment="1" applyBorder="1" applyFill="1" applyFont="1">
      <alignment vertical="center"/>
    </xf>
    <xf borderId="45" fillId="8" fontId="7" numFmtId="0" xfId="0" applyAlignment="1" applyBorder="1" applyFont="1">
      <alignment vertical="center"/>
    </xf>
    <xf borderId="45" fillId="4" fontId="7" numFmtId="165" xfId="0" applyAlignment="1" applyBorder="1" applyFont="1" applyNumberFormat="1">
      <alignment vertical="center"/>
    </xf>
    <xf borderId="45" fillId="9" fontId="7" numFmtId="1" xfId="0" applyAlignment="1" applyBorder="1" applyFill="1" applyFont="1" applyNumberFormat="1">
      <alignment vertical="center"/>
    </xf>
    <xf borderId="45" fillId="4" fontId="7" numFmtId="0" xfId="0" applyAlignment="1" applyBorder="1" applyFont="1">
      <alignment vertical="center"/>
    </xf>
    <xf borderId="46" fillId="8" fontId="7" numFmtId="0" xfId="0" applyAlignment="1" applyBorder="1" applyFont="1">
      <alignment vertical="center"/>
    </xf>
    <xf borderId="45" fillId="4" fontId="7" numFmtId="166" xfId="0" applyAlignment="1" applyBorder="1" applyFont="1" applyNumberFormat="1">
      <alignment vertical="center"/>
    </xf>
    <xf borderId="45" fillId="9" fontId="7" numFmtId="0" xfId="0" applyAlignment="1" applyBorder="1" applyFont="1">
      <alignment vertical="center"/>
    </xf>
    <xf borderId="45" fillId="4" fontId="7" numFmtId="0" xfId="0" applyBorder="1" applyFont="1"/>
    <xf borderId="43" fillId="4" fontId="7" numFmtId="0" xfId="0" applyBorder="1" applyFont="1"/>
    <xf borderId="47" fillId="4" fontId="7" numFmtId="0" xfId="0" applyBorder="1" applyFont="1"/>
    <xf borderId="1" fillId="7" fontId="17" numFmtId="168" xfId="0" applyAlignment="1" applyBorder="1" applyFont="1" applyNumberFormat="1">
      <alignment horizontal="center" shrinkToFit="0" vertical="center" wrapText="1"/>
    </xf>
    <xf borderId="37" fillId="0" fontId="1" numFmtId="0" xfId="0" applyAlignment="1" applyBorder="1" applyFont="1">
      <alignment horizontal="center" vertical="center"/>
    </xf>
    <xf borderId="19" fillId="0" fontId="11" numFmtId="9" xfId="0" applyAlignment="1" applyBorder="1" applyFont="1" applyNumberFormat="1">
      <alignment horizontal="center" vertical="center"/>
    </xf>
    <xf borderId="18" fillId="0" fontId="11" numFmtId="9" xfId="0" applyAlignment="1" applyBorder="1" applyFont="1" applyNumberFormat="1">
      <alignment horizontal="center" shrinkToFit="0" vertical="center" wrapText="1"/>
    </xf>
    <xf borderId="19" fillId="5" fontId="22" numFmtId="9" xfId="0" applyAlignment="1" applyBorder="1" applyFont="1" applyNumberFormat="1">
      <alignment shrinkToFit="0" vertical="center" wrapText="1"/>
    </xf>
    <xf borderId="19" fillId="5" fontId="22" numFmtId="3" xfId="0" applyAlignment="1" applyBorder="1" applyFont="1" applyNumberFormat="1">
      <alignment shrinkToFit="0" vertical="center" wrapText="1"/>
    </xf>
    <xf borderId="18" fillId="0" fontId="11" numFmtId="10" xfId="0" applyAlignment="1" applyBorder="1" applyFont="1" applyNumberFormat="1">
      <alignment horizontal="center" vertical="center"/>
    </xf>
    <xf borderId="19" fillId="4" fontId="11" numFmtId="1" xfId="0" applyAlignment="1" applyBorder="1" applyFont="1" applyNumberFormat="1">
      <alignment horizontal="center" readingOrder="0" shrinkToFit="0" vertical="center" wrapText="1"/>
    </xf>
    <xf borderId="19" fillId="5" fontId="11" numFmtId="1" xfId="0" applyAlignment="1" applyBorder="1" applyFont="1" applyNumberFormat="1">
      <alignment horizontal="center" readingOrder="0" shrinkToFit="0" vertical="center" wrapText="1"/>
    </xf>
    <xf borderId="16" fillId="5" fontId="12" numFmtId="3" xfId="0" applyAlignment="1" applyBorder="1" applyFont="1" applyNumberFormat="1">
      <alignment horizontal="left" readingOrder="0" shrinkToFit="0" vertical="center" wrapText="1"/>
    </xf>
    <xf borderId="16" fillId="5" fontId="24" numFmtId="3" xfId="0" applyAlignment="1" applyBorder="1" applyFont="1" applyNumberFormat="1">
      <alignment horizontal="left" readingOrder="0" shrinkToFit="0" vertical="center" wrapText="1"/>
    </xf>
    <xf borderId="15" fillId="5" fontId="12" numFmtId="0" xfId="0" applyAlignment="1" applyBorder="1" applyFont="1">
      <alignment horizontal="left" readingOrder="0" shrinkToFit="0" vertical="center" wrapText="1"/>
    </xf>
    <xf borderId="16" fillId="5" fontId="25" numFmtId="0" xfId="0" applyAlignment="1" applyBorder="1" applyFont="1">
      <alignment horizontal="left" readingOrder="0" shrinkToFit="0" vertical="center" wrapText="1"/>
    </xf>
    <xf borderId="16" fillId="5" fontId="7" numFmtId="0" xfId="0" applyAlignment="1" applyBorder="1" applyFont="1">
      <alignment horizontal="left" readingOrder="0" shrinkToFit="0" vertical="center" wrapText="1"/>
    </xf>
    <xf borderId="19" fillId="5" fontId="11" numFmtId="0" xfId="0" applyAlignment="1" applyBorder="1" applyFont="1">
      <alignment horizontal="center" readingOrder="0" shrinkToFit="0" vertical="center" wrapText="1"/>
    </xf>
    <xf borderId="15" fillId="5" fontId="12" numFmtId="9" xfId="0" applyAlignment="1" applyBorder="1" applyFont="1" applyNumberFormat="1">
      <alignment horizontal="left" shrinkToFit="0" vertical="center" wrapText="1"/>
    </xf>
    <xf borderId="0" fillId="2" fontId="26" numFmtId="0" xfId="0" applyAlignment="1" applyFont="1">
      <alignment readingOrder="0"/>
    </xf>
    <xf borderId="23" fillId="4" fontId="11" numFmtId="1" xfId="0" applyAlignment="1" applyBorder="1" applyFont="1" applyNumberFormat="1">
      <alignment horizontal="center" readingOrder="0" shrinkToFit="0" vertical="center" wrapText="1"/>
    </xf>
    <xf borderId="16" fillId="5" fontId="7" numFmtId="9" xfId="0" applyAlignment="1" applyBorder="1" applyFont="1" applyNumberFormat="1">
      <alignment horizontal="left" readingOrder="0" shrinkToFit="0" vertical="center" wrapText="1"/>
    </xf>
    <xf borderId="15" fillId="5" fontId="7" numFmtId="3" xfId="0" applyAlignment="1" applyBorder="1" applyFont="1" applyNumberFormat="1">
      <alignment horizontal="center" readingOrder="0" shrinkToFit="0" vertical="center" wrapText="1"/>
    </xf>
    <xf borderId="16" fillId="5" fontId="27" numFmtId="0" xfId="0" applyAlignment="1" applyBorder="1" applyFont="1">
      <alignment horizontal="left" readingOrder="0" shrinkToFit="0" vertical="center" wrapText="1"/>
    </xf>
    <xf borderId="0" fillId="0" fontId="7" numFmtId="0" xfId="0" applyFont="1"/>
    <xf borderId="0" fillId="0" fontId="7" numFmtId="169" xfId="0" applyFont="1" applyNumberFormat="1"/>
    <xf borderId="0" fillId="0" fontId="7" numFmtId="170" xfId="0" applyFont="1" applyNumberFormat="1"/>
    <xf borderId="0" fillId="0" fontId="7" numFmtId="4" xfId="0" applyFont="1" applyNumberFormat="1"/>
    <xf borderId="0" fillId="0" fontId="7" numFmtId="3" xfId="0" applyFont="1" applyNumberFormat="1"/>
    <xf borderId="0" fillId="0" fontId="7" numFmtId="49" xfId="0" applyFont="1" applyNumberFormat="1"/>
    <xf borderId="0" fillId="0" fontId="7" numFmtId="9" xfId="0" applyFont="1" applyNumberFormat="1"/>
    <xf borderId="0" fillId="0" fontId="7" numFmtId="168" xfId="0" applyFont="1" applyNumberFormat="1"/>
    <xf borderId="0" fillId="0" fontId="7" numFmtId="171" xfId="0" applyFont="1" applyNumberFormat="1"/>
    <xf borderId="15" fillId="5" fontId="7" numFmtId="0" xfId="0" applyAlignment="1" applyBorder="1" applyFont="1">
      <alignment horizontal="left" readingOrder="0" shrinkToFit="0" vertical="center" wrapText="1"/>
    </xf>
    <xf borderId="15" fillId="5" fontId="28" numFmtId="0" xfId="0" applyAlignment="1" applyBorder="1" applyFont="1">
      <alignment horizontal="left" readingOrder="0" shrinkToFit="0" vertical="center" wrapText="1"/>
    </xf>
    <xf borderId="28" fillId="5" fontId="23" numFmtId="3" xfId="0" applyAlignment="1" applyBorder="1" applyFont="1" applyNumberFormat="1">
      <alignment horizontal="center" readingOrder="0" shrinkToFit="0" vertical="center" wrapText="1"/>
    </xf>
    <xf borderId="46" fillId="5" fontId="23" numFmtId="3" xfId="0" applyAlignment="1" applyBorder="1" applyFont="1" applyNumberFormat="1">
      <alignment horizontal="center" readingOrder="0" shrinkToFit="0" vertical="center" wrapText="1"/>
    </xf>
    <xf borderId="46" fillId="5" fontId="29" numFmtId="3" xfId="0" applyAlignment="1" applyBorder="1" applyFont="1" applyNumberFormat="1">
      <alignment horizontal="left" readingOrder="0" shrinkToFit="0" vertical="center" wrapText="1"/>
    </xf>
    <xf borderId="46" fillId="5" fontId="23" numFmtId="3" xfId="0" applyAlignment="1" applyBorder="1" applyFont="1" applyNumberFormat="1">
      <alignment horizontal="left" readingOrder="0" shrinkToFit="0" vertical="center" wrapText="1"/>
    </xf>
    <xf borderId="46" fillId="5" fontId="23" numFmtId="0" xfId="0" applyAlignment="1" applyBorder="1" applyFont="1">
      <alignment horizontal="left" readingOrder="0" shrinkToFit="0" vertical="center" wrapText="1"/>
    </xf>
    <xf borderId="46" fillId="5" fontId="30" numFmtId="0" xfId="0" applyAlignment="1" applyBorder="1" applyFont="1">
      <alignment horizontal="left" readingOrder="0" shrinkToFit="0" vertical="center" wrapText="1"/>
    </xf>
    <xf borderId="46" fillId="10" fontId="23" numFmtId="3" xfId="0" applyAlignment="1" applyBorder="1" applyFill="1" applyFont="1" applyNumberFormat="1">
      <alignment horizontal="center" readingOrder="0" shrinkToFit="0" vertical="center" wrapText="1"/>
    </xf>
    <xf borderId="0" fillId="5" fontId="23" numFmtId="0" xfId="0" applyAlignment="1" applyFont="1">
      <alignment horizontal="center" readingOrder="0" shrinkToFit="0" vertical="center" wrapText="1"/>
    </xf>
  </cellXfs>
  <cellStyles count="1">
    <cellStyle xfId="0" name="Normal" builtinId="0"/>
  </cellStyles>
  <dxfs count="4">
    <dxf>
      <font/>
      <fill>
        <patternFill patternType="solid">
          <fgColor rgb="FFB7E1CD"/>
          <bgColor rgb="FFB7E1CD"/>
        </patternFill>
      </fill>
      <border/>
    </dxf>
    <dxf>
      <font/>
      <fill>
        <patternFill patternType="solid">
          <fgColor rgb="FFDD7E6B"/>
          <bgColor rgb="FFDD7E6B"/>
        </patternFill>
      </fill>
      <border/>
    </dxf>
    <dxf>
      <font/>
      <fill>
        <patternFill patternType="solid">
          <fgColor rgb="FF6AA84F"/>
          <bgColor rgb="FF6AA84F"/>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kicZCl21qki8h_WB4K6Z6e3-5XPENUrw"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drive.google.com/drive/folders/1jqYwHnFmyqCnyHHD8rbMlPDynMwEh4lG?usp=sharing" TargetMode="External"/><Relationship Id="rId2" Type="http://schemas.openxmlformats.org/officeDocument/2006/relationships/hyperlink" Target="https://drive.google.com/drive/folders/1VCT-t4hbYJcGkQw1mognF5Kuhzx0HJcx?usp=sharing" TargetMode="External"/><Relationship Id="rId3" Type="http://schemas.openxmlformats.org/officeDocument/2006/relationships/hyperlink" Target="https://drive.google.com/drive/folders/1pWewOFHKZBww3mYH1vsPqUrTw9_EcBul?usp=sharing" TargetMode="External"/><Relationship Id="rId4" Type="http://schemas.openxmlformats.org/officeDocument/2006/relationships/hyperlink" Target="https://drive.google.com/drive/folders/1GB-exWBcRK_HxEI5aKF041exsmD8e10p?usp=sharing" TargetMode="External"/><Relationship Id="rId5" Type="http://schemas.openxmlformats.org/officeDocument/2006/relationships/hyperlink" Target="https://drive.google.com/drive/folders/1JF03RPYc-tYa9_Byn6rVWOnHS0E5W5w-?usp=sharing" TargetMode="External"/><Relationship Id="rId6"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hyperlink" Target="https://www.aunap.gov.co/financieras/" TargetMode="External"/><Relationship Id="rId3"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drive.google.com/drive/u/1/folders/1brtC-iu1dTniLGuwEFdlQTV5C4zufoUR" TargetMode="External"/><Relationship Id="rId2" Type="http://schemas.openxmlformats.org/officeDocument/2006/relationships/hyperlink" Target="https://drive.google.com/drive/u/1/folders/10k6x_HWerSqw1ZlZJfhQaxt2M2yC56ir" TargetMode="External"/><Relationship Id="rId3"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drive/u/2/folders/1ubVy0EJSJSzc6_hEUUbvlEWxg3iOXGnp" TargetMode="External"/><Relationship Id="rId2" Type="http://schemas.openxmlformats.org/officeDocument/2006/relationships/hyperlink" Target="https://drive.google.com/drive/u/2/folders/1oP8Cd1rBXih3ZGMvuXnbP8bn-2wljt0C" TargetMode="External"/><Relationship Id="rId3" Type="http://schemas.openxmlformats.org/officeDocument/2006/relationships/hyperlink" Target="https://drive.google.com/drive/u/2/folders/1dg7MnM8519sbf3EbT5ve1MoKRbDfczQZ" TargetMode="External"/><Relationship Id="rId4" Type="http://schemas.openxmlformats.org/officeDocument/2006/relationships/hyperlink" Target="https://drive.google.com/drive/u/2/folders/1mKu0DCe7KrlPPjrkS0XvuQ5LP6q4J66y" TargetMode="External"/><Relationship Id="rId5" Type="http://schemas.openxmlformats.org/officeDocument/2006/relationships/hyperlink" Target="https://drive.google.com/drive/u/2/folders/1ZSfFi3Gw9Gx3bXaM4gByCZZChbpRfeVS" TargetMode="External"/><Relationship Id="rId6"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7kIEtHnYxvOi-MId1fSX8Dz6CThgnwLQ?usp=sharing" TargetMode="External"/><Relationship Id="rId2" Type="http://schemas.openxmlformats.org/officeDocument/2006/relationships/hyperlink" Target="https://drive.google.com/drive/folders/1wLvWUaJVXlZPl4cEyC8DbmDQCNTpn2J8?usp=sharing" TargetMode="External"/><Relationship Id="rId3" Type="http://schemas.openxmlformats.org/officeDocument/2006/relationships/hyperlink" Target="https://drive.google.com/drive/folders/1UAHFMMQhkCp6d3SrNCF4-QylM2tLsK7a?usp=sharing" TargetMode="External"/><Relationship Id="rId4" Type="http://schemas.openxmlformats.org/officeDocument/2006/relationships/hyperlink" Target="https://drive.google.com/drive/folders/12lBxeYEH7pJ3RKIRrRgiKgcCvyr9KyUP?usp=sharing" TargetMode="External"/><Relationship Id="rId5"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docs.google.com/spreadsheets/d/1YCS_He9LRCh9ymKgOBC0y6sgfpiXjQSHrEMU6tEW094/edit" TargetMode="External"/><Relationship Id="rId2" Type="http://schemas.openxmlformats.org/officeDocument/2006/relationships/hyperlink" Target="https://drive.google.com/drive/u/4/folders/1er0sATINw4xaU9BzqbTQMEQU58oGtfPk" TargetMode="External"/><Relationship Id="rId3" Type="http://schemas.openxmlformats.org/officeDocument/2006/relationships/hyperlink" Target="https://drive.google.com/drive/u/4/folders/1er0sATINw4xaU9BzqbTQMEQU58oGtfPk" TargetMode="External"/><Relationship Id="rId4" Type="http://schemas.openxmlformats.org/officeDocument/2006/relationships/hyperlink" Target="https://drive.google.com/drive/folders/1_-DSXrdI1Ujgu8yJircrYSYOPbi6xjUX?usp=sharing" TargetMode="External"/><Relationship Id="rId5" Type="http://schemas.openxmlformats.org/officeDocument/2006/relationships/hyperlink" Target="https://drive.google.com/drive/folders/1Y7mya5hCZ4hZxhOne4f4l4eEHdYO54-d?usp=sharing" TargetMode="External"/><Relationship Id="rId6"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rive.google.com/drive/folders/10k_NGq_HbX4Mcp-WRp6xnaS2UylPdJKX?usp=sharing" TargetMode="External"/><Relationship Id="rId2" Type="http://schemas.openxmlformats.org/officeDocument/2006/relationships/hyperlink" Target="https://drive.google.com/file/d/1OIhqy36DUw5yM0sQnJyjyzOZUAJ4ip0M/view?usp=sharing" TargetMode="External"/><Relationship Id="rId3" Type="http://schemas.openxmlformats.org/officeDocument/2006/relationships/hyperlink" Target="https://drive.google.com/file/d/1gxJOKNm-7k73GAClILlelIRmAMB8W_mk/view?usp=sharing"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1/folders/1dtWUL6cWvVzd_DKw0PCnk_osxx2ZsdfD" TargetMode="External"/><Relationship Id="rId2" Type="http://schemas.openxmlformats.org/officeDocument/2006/relationships/hyperlink" Target="https://drive.google.com/drive/u/1/folders/1gLyX8xRG56TNFkNA-qIjmWFzP0Xc5HkJ" TargetMode="External"/><Relationship Id="rId3" Type="http://schemas.openxmlformats.org/officeDocument/2006/relationships/hyperlink" Target="https://drive.google.com/drive/u/1/folders/1Raw5cPsuCxZ4dYLvIsL1DRiT26abC_oG" TargetMode="External"/><Relationship Id="rId4" Type="http://schemas.openxmlformats.org/officeDocument/2006/relationships/hyperlink" Target="https://drive.google.com/drive/u/1/folders/12T-37n7H5wMPfBTdevrOk7gm5TclSovn"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I-8I5GmBKhvz5Iw_ieZwD_xUTmZ2-kZh?usp=sharing" TargetMode="External"/><Relationship Id="rId2" Type="http://schemas.openxmlformats.org/officeDocument/2006/relationships/hyperlink" Target="https://drive.google.com/drive/folders/1Vn0umV7Y5bUqO4wLhHGpNJpLLJcgC3cX?usp=sharing" TargetMode="External"/><Relationship Id="rId3" Type="http://schemas.openxmlformats.org/officeDocument/2006/relationships/hyperlink" Target="https://drive.google.com/drive/folders/1GB38E0jZZaXfL76NwR0SInYBSQ3WN6_t?usp=sharing" TargetMode="External"/><Relationship Id="rId4" Type="http://schemas.openxmlformats.org/officeDocument/2006/relationships/hyperlink" Target="https://drive.google.com/drive/folders/1prYkJx1YYT69DN_4_nlDlxOwvLXs2rqe?usp=sharing" TargetMode="External"/><Relationship Id="rId9" Type="http://schemas.openxmlformats.org/officeDocument/2006/relationships/drawing" Target="../drawings/drawing19.xml"/><Relationship Id="rId5" Type="http://schemas.openxmlformats.org/officeDocument/2006/relationships/hyperlink" Target="https://drive.google.com/drive/folders/1AQF3YdVZYRzn12Y5BpHZoroTSTxDYMTe?usp=sharing" TargetMode="External"/><Relationship Id="rId6" Type="http://schemas.openxmlformats.org/officeDocument/2006/relationships/hyperlink" Target="https://drive.google.com/drive/folders/1aU2CzikC6dK4CpHcyxtBd1P0izkYYfV1?usp=sharing" TargetMode="External"/><Relationship Id="rId7" Type="http://schemas.openxmlformats.org/officeDocument/2006/relationships/hyperlink" Target="https://drive.google.com/drive/folders/1QM876G-nWP0bzss_5wFUltELyejee4Ta?usp=sharing" TargetMode="External"/><Relationship Id="rId8" Type="http://schemas.openxmlformats.org/officeDocument/2006/relationships/hyperlink" Target="https://drive.google.com/drive/folders/1p4v4QCGRjxuVincH5eSx0i2RJjY0reAy?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u/0/folders/1i1yrEahx1D9pv92CDPEKws3WvOM7W7Yd" TargetMode="External"/><Relationship Id="rId2" Type="http://schemas.openxmlformats.org/officeDocument/2006/relationships/hyperlink" Target="https://drive.google.com/drive/u/0/folders/1z75qwtTqETw1xxOemM5AAR3C8dyM6LDQ" TargetMode="External"/><Relationship Id="rId3" Type="http://schemas.openxmlformats.org/officeDocument/2006/relationships/hyperlink" Target="https://drive.google.com/drive/u/0/folders/1z75qwtTqETw1xxOemM5AAR3C8dyM6LDQ"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1" Type="http://schemas.openxmlformats.org/officeDocument/2006/relationships/hyperlink" Target="https://drive.google.com/file/d/1Ra_iaGXCbOoBvuC7b0K3CZBDu7R1ZN4u/view?usp=sharing" TargetMode="External"/><Relationship Id="rId10" Type="http://schemas.openxmlformats.org/officeDocument/2006/relationships/hyperlink" Target="https://drive.google.com/file/d/1YnRuOZhR1_7TKaBfMMpaRE4x4fS_OGVH/view?usp=sharing" TargetMode="External"/><Relationship Id="rId13" Type="http://schemas.openxmlformats.org/officeDocument/2006/relationships/hyperlink" Target="https://drive.google.com/file/d/14axIYSfYm1gwVDYudq_gpj07Qdtvlmxd/view?usp=sharing" TargetMode="External"/><Relationship Id="rId12" Type="http://schemas.openxmlformats.org/officeDocument/2006/relationships/hyperlink" Target="https://drive.google.com/drive/folders/123alitJYxMv4FD75QJwlWpdJmTCoM9ss" TargetMode="External"/><Relationship Id="rId1" Type="http://schemas.openxmlformats.org/officeDocument/2006/relationships/hyperlink" Target="https://docs.google.com/spreadsheets/d/1xsLuDApirVJT-oiIwHai2Mc6mLNl0kVf/edit" TargetMode="External"/><Relationship Id="rId2" Type="http://schemas.openxmlformats.org/officeDocument/2006/relationships/hyperlink" Target="https://docs.google.com/spreadsheets/d/1xXvsqyA42JcAsqS2W6SY-REb_z75zvxQ/edit" TargetMode="External"/><Relationship Id="rId3" Type="http://schemas.openxmlformats.org/officeDocument/2006/relationships/hyperlink" Target="https://drive.google.com/drive/folders/1PqKXPmIS05UMGzM4s4yuw6SSF22kqwzb" TargetMode="External"/><Relationship Id="rId4" Type="http://schemas.openxmlformats.org/officeDocument/2006/relationships/hyperlink" Target="https://drive.google.com/drive/folders/1WstQNmPVa3_u81X3mCtqkPBENgGPEg0E" TargetMode="External"/><Relationship Id="rId9" Type="http://schemas.openxmlformats.org/officeDocument/2006/relationships/hyperlink" Target="https://drive.google.com/file/d/1y4E-1MO1VIJtB3lVjM-GlwStoLe5Wdt2/view?usp=sharing" TargetMode="External"/><Relationship Id="rId15" Type="http://schemas.openxmlformats.org/officeDocument/2006/relationships/drawing" Target="../drawings/drawing20.xml"/><Relationship Id="rId14" Type="http://schemas.openxmlformats.org/officeDocument/2006/relationships/hyperlink" Target="https://docs.google.com/spreadsheets/d/1xXvsqyA42JcAsqS2W6SY-REb_z75zvxQ/edit" TargetMode="External"/><Relationship Id="rId5" Type="http://schemas.openxmlformats.org/officeDocument/2006/relationships/hyperlink" Target="https://drive.google.com/drive/folders/1ekFpmmnPZctdj8SsiUL9xgisW7ckOKfo" TargetMode="External"/><Relationship Id="rId6" Type="http://schemas.openxmlformats.org/officeDocument/2006/relationships/hyperlink" Target="https://drive.google.com/drive/folders/1mdqp8_exMMPXYcLkRyFfBr6O2MiMq9dC" TargetMode="External"/><Relationship Id="rId7" Type="http://schemas.openxmlformats.org/officeDocument/2006/relationships/hyperlink" Target="https://drive.google.com/drive/folders/1gKYJ7nSTtZNXq83Ut-iGIzEDsqmHpj7w" TargetMode="External"/><Relationship Id="rId8" Type="http://schemas.openxmlformats.org/officeDocument/2006/relationships/hyperlink" Target="https://drive.google.com/drive/folders/1IN6PE9t9mv9qhWiQ0S9w9HrVq3EpCtsK" TargetMode="External"/></Relationships>
</file>

<file path=xl/worksheets/_rels/sheet21.xml.rels><?xml version="1.0" encoding="UTF-8" standalone="yes"?><Relationships xmlns="http://schemas.openxmlformats.org/package/2006/relationships"><Relationship Id="rId11" Type="http://schemas.openxmlformats.org/officeDocument/2006/relationships/hyperlink" Target="https://docs.google.com/spreadsheets/d/1GWwP4BB3ntE2PnK4Ck251BSBcmZptN9uOWFA8i12zQk/edit" TargetMode="External"/><Relationship Id="rId10" Type="http://schemas.openxmlformats.org/officeDocument/2006/relationships/hyperlink" Target="https://docs.google.com/spreadsheets/d/1LUMKvbt60P6-NV3y_NLKkwmrXUYp6CrTJ4XjZH9V3BU/edit" TargetMode="External"/><Relationship Id="rId12" Type="http://schemas.openxmlformats.org/officeDocument/2006/relationships/drawing" Target="../drawings/drawing21.xml"/><Relationship Id="rId1" Type="http://schemas.openxmlformats.org/officeDocument/2006/relationships/hyperlink" Target="https://docs.google.com/spreadsheets/d/1LUMKvbt60P6-NV3y_NLKkwmrXUYp6CrTJ4XjZH9V3BU/edit" TargetMode="External"/><Relationship Id="rId2" Type="http://schemas.openxmlformats.org/officeDocument/2006/relationships/hyperlink" Target="https://docs.google.com/spreadsheets/d/1LUMKvbt60P6-NV3y_NLKkwmrXUYp6CrTJ4XjZH9V3BU/edit" TargetMode="External"/><Relationship Id="rId3" Type="http://schemas.openxmlformats.org/officeDocument/2006/relationships/hyperlink" Target="https://docs.google.com/spreadsheets/d/1GWwP4BB3ntE2PnK4Ck251BSBcmZptN9uOWFA8i12zQk/edit" TargetMode="External"/><Relationship Id="rId4" Type="http://schemas.openxmlformats.org/officeDocument/2006/relationships/hyperlink" Target="https://docs.google.com/spreadsheets/d/1LUMKvbt60P6-NV3y_NLKkwmrXUYp6CrTJ4XjZH9V3BU/edit" TargetMode="External"/><Relationship Id="rId9" Type="http://schemas.openxmlformats.org/officeDocument/2006/relationships/hyperlink" Target="https://drive.google.com/drive/u/0/folders/1yChk-MpYIlCfLNU2ARvBlnhoTF6N8aMa" TargetMode="External"/><Relationship Id="rId5" Type="http://schemas.openxmlformats.org/officeDocument/2006/relationships/hyperlink" Target="https://drive.google.com/drive/u/0/folders/1y_PNlp9xAjUTcz4M27B2eHMaj5iF3pWb" TargetMode="External"/><Relationship Id="rId6" Type="http://schemas.openxmlformats.org/officeDocument/2006/relationships/hyperlink" Target="https://drive.google.com/drive/u/0/folders/1yChk-MpYIlCfLNU2ARvBlnhoTF6N8aMa" TargetMode="External"/><Relationship Id="rId7" Type="http://schemas.openxmlformats.org/officeDocument/2006/relationships/hyperlink" Target="https://docs.google.com/spreadsheets/d/1GWwP4BB3ntE2PnK4Ck251BSBcmZptN9uOWFA8i12zQk/edit" TargetMode="External"/><Relationship Id="rId8" Type="http://schemas.openxmlformats.org/officeDocument/2006/relationships/hyperlink" Target="https://docs.google.com/spreadsheets/d/1GWwP4BB3ntE2PnK4Ck251BSBcmZptN9uOWFA8i12zQk/edit" TargetMode="External"/></Relationships>
</file>

<file path=xl/worksheets/_rels/sheet22.xml.rels><?xml version="1.0" encoding="UTF-8" standalone="yes"?><Relationships xmlns="http://schemas.openxmlformats.org/package/2006/relationships"><Relationship Id="rId11" Type="http://schemas.openxmlformats.org/officeDocument/2006/relationships/hyperlink" Target="https://drive.google.com/file/d/1ieoVSvijDs0rtzhi0pprc7KqLhAd9VPn/view?usp=sharing" TargetMode="External"/><Relationship Id="rId10" Type="http://schemas.openxmlformats.org/officeDocument/2006/relationships/hyperlink" Target="https://drive.google.com/file/d/1ps7VVDCAYooOphUe1UBg4UTlonQ-LtJk/view?usp=sharing" TargetMode="External"/><Relationship Id="rId13" Type="http://schemas.openxmlformats.org/officeDocument/2006/relationships/drawing" Target="../drawings/drawing22.xml"/><Relationship Id="rId12" Type="http://schemas.openxmlformats.org/officeDocument/2006/relationships/hyperlink" Target="https://drive.google.com/file/d/1KwoMrpRJk-x-E4d9l1QqEg8bZt5YMR7k/view?usp=sharing" TargetMode="External"/><Relationship Id="rId1" Type="http://schemas.openxmlformats.org/officeDocument/2006/relationships/hyperlink" Target="https://drive.google.com/file/d/1G3FpBp3Vsl990PH4gF622cKQ2pn-Bcqt/view?usp=sharing" TargetMode="External"/><Relationship Id="rId2" Type="http://schemas.openxmlformats.org/officeDocument/2006/relationships/hyperlink" Target="https://drive.google.com/file/d/1Y5ZVLFJqiG9u8blu1CkUGzdZxOXh9DHa/view?usp=sharing" TargetMode="External"/><Relationship Id="rId3" Type="http://schemas.openxmlformats.org/officeDocument/2006/relationships/hyperlink" Target="https://drive.google.com/file/d/13C91U48wFbCC39wOxyYsWBJiZZc5dqNF/view?usp=sharing" TargetMode="External"/><Relationship Id="rId4" Type="http://schemas.openxmlformats.org/officeDocument/2006/relationships/hyperlink" Target="https://drive.google.com/file/d/1iu1eSEJ76qMaHvChn6tW2UCbwYEj-F6a/view?usp=sharing" TargetMode="External"/><Relationship Id="rId9" Type="http://schemas.openxmlformats.org/officeDocument/2006/relationships/hyperlink" Target="https://drive.google.com/drive/folders/1XieFVfnKAxxPR_JwIGF34JbQsR1JNB5R?usp=sharing" TargetMode="External"/><Relationship Id="rId5" Type="http://schemas.openxmlformats.org/officeDocument/2006/relationships/hyperlink" Target="https://docs.google.com/spreadsheets/d/1miOeHcBbboeCU1zy1rKgudFdSv5g3Fr6/edit?usp=sharing&amp;ouid=100238861209310674322&amp;rtpof=true&amp;sd=true" TargetMode="External"/><Relationship Id="rId6" Type="http://schemas.openxmlformats.org/officeDocument/2006/relationships/hyperlink" Target="https://drive.google.com/file/d/1e3vYxGA9BQp9629d1u6d8dg-Dsl2Tp7e/view?usp=sharing" TargetMode="External"/><Relationship Id="rId7" Type="http://schemas.openxmlformats.org/officeDocument/2006/relationships/hyperlink" Target="https://drive.google.com/file/d/15hXVhBNiBlick_bnVTkzqIPRywHSd548/view?usp=sharing" TargetMode="External"/><Relationship Id="rId8" Type="http://schemas.openxmlformats.org/officeDocument/2006/relationships/hyperlink" Target="https://drive.google.com/drive/folders/1jmQq9gYrHoha9mogNdRh18um_VrQ4DU3?usp=sharing" TargetMode="External"/></Relationships>
</file>

<file path=xl/worksheets/_rels/sheet23.xml.rels><?xml version="1.0" encoding="UTF-8" standalone="yes"?><Relationships xmlns="http://schemas.openxmlformats.org/package/2006/relationships"><Relationship Id="rId11" Type="http://schemas.openxmlformats.org/officeDocument/2006/relationships/drawing" Target="../drawings/drawing23.xml"/><Relationship Id="rId10" Type="http://schemas.openxmlformats.org/officeDocument/2006/relationships/hyperlink" Target="https://drive.google.com/drive/folders/1hvSUtS4nJPx9a_yckCGtChj68G6VkXn9?usp=sharing" TargetMode="External"/><Relationship Id="rId1" Type="http://schemas.openxmlformats.org/officeDocument/2006/relationships/hyperlink" Target="https://drive.google.com/drive/folders/1MxoazqpyGMS9focOPPw9fNsH9PbpmELd?usp=sharing" TargetMode="External"/><Relationship Id="rId2" Type="http://schemas.openxmlformats.org/officeDocument/2006/relationships/hyperlink" Target="https://drive.google.com/drive/folders/1V03C4kt8rnOAc1U0-c9gJ6SqVrPGSczI?usp=sharing" TargetMode="External"/><Relationship Id="rId3" Type="http://schemas.openxmlformats.org/officeDocument/2006/relationships/hyperlink" Target="https://docs.google.com/spreadsheets/d/12ZBuxSK82v2dGjUahG1LFDWe4UR-Tan2/edit?usp=sharing&amp;ouid=105831338524648060683&amp;rtpof=true&amp;sd=true" TargetMode="External"/><Relationship Id="rId4" Type="http://schemas.openxmlformats.org/officeDocument/2006/relationships/hyperlink" Target="https://drive.google.com/drive/folders/1HtOWqL5hWvOh8dfndDwJlMurvNDg1Z3p?usp=sharing" TargetMode="External"/><Relationship Id="rId9" Type="http://schemas.openxmlformats.org/officeDocument/2006/relationships/hyperlink" Target="https://docs.google.com/spreadsheets/d/1Bqj3vOnoRYx0TYbWMaesr0fAsf_jM68D/edit?usp=sharing&amp;ouid=105831338524648060683&amp;rtpof=true&amp;sd=true" TargetMode="External"/><Relationship Id="rId5" Type="http://schemas.openxmlformats.org/officeDocument/2006/relationships/hyperlink" Target="https://drive.google.com/drive/folders/1Sov-4T1n4vakioDMX7Ak9KtV2xaxg_2x?usp=sharing" TargetMode="External"/><Relationship Id="rId6" Type="http://schemas.openxmlformats.org/officeDocument/2006/relationships/hyperlink" Target="https://drive.google.com/file/d/1XmiEX4h7R5VoUO30rUXkk1lk-MAccixF/view?usp=sharinghttps://docs.google.com/spreadsheets/d/1is2udWOeG8VJbvy0DLtAQ_wyPzX7drmp/edit?usp=sharing&amp;ouid=105831338524648060683&amp;rtpof=true&amp;sd=true" TargetMode="External"/><Relationship Id="rId7" Type="http://schemas.openxmlformats.org/officeDocument/2006/relationships/hyperlink" Target="https://drive.google.com/drive/folders/1fv2HK84aIfkAC_vSl-jGvgGq5IztMObg?usp=sharing" TargetMode="External"/><Relationship Id="rId8" Type="http://schemas.openxmlformats.org/officeDocument/2006/relationships/hyperlink" Target="https://drive.google.com/drive/folders/1qqn_Gv0MJAkxhmZVVXOs1E-4qaLWdRc9?usp=sharing" TargetMode="External"/></Relationships>
</file>

<file path=xl/worksheets/_rels/sheet24.xml.rels><?xml version="1.0" encoding="UTF-8" standalone="yes"?><Relationships xmlns="http://schemas.openxmlformats.org/package/2006/relationships"><Relationship Id="rId11" Type="http://schemas.openxmlformats.org/officeDocument/2006/relationships/hyperlink" Target="https://drive.google.com/drive/folders/1qDqyb074-_3ppy17U2b2Bs3GFJy0_DpP" TargetMode="External"/><Relationship Id="rId10" Type="http://schemas.openxmlformats.org/officeDocument/2006/relationships/hyperlink" Target="https://drive.google.com/drive/folders/120FNmnkPptBvVWQDD4aOI2cpEfo_nckZ" TargetMode="External"/><Relationship Id="rId13" Type="http://schemas.openxmlformats.org/officeDocument/2006/relationships/hyperlink" Target="https://drive.google.com/drive/folders/11Nf8I4D9nAzKQfrzUXo7Zn1RE1yQNogd" TargetMode="External"/><Relationship Id="rId12" Type="http://schemas.openxmlformats.org/officeDocument/2006/relationships/hyperlink" Target="https://drive.google.com/drive/folders/1qX_-H2vDmXM2RL_TKnQ2bC7y7RnygVqh" TargetMode="External"/><Relationship Id="rId1" Type="http://schemas.openxmlformats.org/officeDocument/2006/relationships/hyperlink" Target="https://drive.google.com/drive/folders/1-T6SGNOi94CicIkF0D12smiZ0lwJ4bst" TargetMode="External"/><Relationship Id="rId2" Type="http://schemas.openxmlformats.org/officeDocument/2006/relationships/hyperlink" Target="https://drive.google.com/drive/folders/1psULMIA1CU9MSmno90RMrxnLkCu5g0GV" TargetMode="External"/><Relationship Id="rId3" Type="http://schemas.openxmlformats.org/officeDocument/2006/relationships/hyperlink" Target="https://drive.google.com/drive/folders/1q1kwg7lC41lO8GmbP9bJ11h2pt5MCHVX" TargetMode="External"/><Relationship Id="rId4" Type="http://schemas.openxmlformats.org/officeDocument/2006/relationships/hyperlink" Target="https://drive.google.com/drive/folders/1-tZP5tLw1_xzUQJxn-SDLuiB7I3rPVCI" TargetMode="External"/><Relationship Id="rId9" Type="http://schemas.openxmlformats.org/officeDocument/2006/relationships/hyperlink" Target="https://drive.google.com/drive/folders/11c4DFpuF6S_jZJhJxdhDH9Q16qX0hdJo" TargetMode="External"/><Relationship Id="rId14" Type="http://schemas.openxmlformats.org/officeDocument/2006/relationships/drawing" Target="../drawings/drawing24.xml"/><Relationship Id="rId5" Type="http://schemas.openxmlformats.org/officeDocument/2006/relationships/hyperlink" Target="https://drive.google.com/drive/folders/1093mIHhfTpcD-SYplG6iTj0VI2jkgSjE" TargetMode="External"/><Relationship Id="rId6" Type="http://schemas.openxmlformats.org/officeDocument/2006/relationships/hyperlink" Target="https://drive.google.com/drive/folders/10NvtpQd72H9hLww-zx7kc5ZLWhb75HDQ" TargetMode="External"/><Relationship Id="rId7" Type="http://schemas.openxmlformats.org/officeDocument/2006/relationships/hyperlink" Target="https://drive.google.com/drive/folders/10lE0UMgGJa376fI4M0zdFTtIdFis1sWy" TargetMode="External"/><Relationship Id="rId8" Type="http://schemas.openxmlformats.org/officeDocument/2006/relationships/hyperlink" Target="https://drive.google.com/drive/folders/1168BfnNITQYRpsvs2kVa8FMzkiQBAKF_"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drive.google.com/drive/folders/1O0mC-gYTQ-NF0qmetFPY_lp0RvD6FPIR?usp=sharing" TargetMode="External"/><Relationship Id="rId2" Type="http://schemas.openxmlformats.org/officeDocument/2006/relationships/hyperlink" Target="https://drive.google.com/drive/folders/128sSUDw2ddITaTksZbk-ba0ROhWe64jl?usp=sharing" TargetMode="External"/><Relationship Id="rId3" Type="http://schemas.openxmlformats.org/officeDocument/2006/relationships/hyperlink" Target="https://drive.google.com/drive/folders/14ann0qTuoxxFWntA76GrU7euVsaUWTz4?usp=sharing" TargetMode="External"/><Relationship Id="rId4" Type="http://schemas.openxmlformats.org/officeDocument/2006/relationships/hyperlink" Target="https://drive.google.com/drive/folders/1IPZJCnu6Eck8qH1tPBZtnUPAJzkphUyq?usp=sharing" TargetMode="External"/><Relationship Id="rId9" Type="http://schemas.openxmlformats.org/officeDocument/2006/relationships/drawing" Target="../drawings/drawing25.xml"/><Relationship Id="rId5" Type="http://schemas.openxmlformats.org/officeDocument/2006/relationships/hyperlink" Target="https://drive.google.com/drive/folders/1fzFJgQzoSWdxHoqNMGHiogjEqNWkmRBt?usp=sharing" TargetMode="External"/><Relationship Id="rId6" Type="http://schemas.openxmlformats.org/officeDocument/2006/relationships/hyperlink" Target="https://drive.google.com/drive/folders/11vlBu5t-HfJZ-6f-4uomFhXw7lcodur4?usp=sharing" TargetMode="External"/><Relationship Id="rId7" Type="http://schemas.openxmlformats.org/officeDocument/2006/relationships/hyperlink" Target="https://drive.google.com/drive/folders/1C-3_NphcIUvrPRZupXBsVwK_kNLvCypQ?usp=sharing" TargetMode="External"/><Relationship Id="rId8" Type="http://schemas.openxmlformats.org/officeDocument/2006/relationships/hyperlink" Target="https://drive.google.com/drive/folders/1EdQmTEz4xmJaMOqBvZ0Ey0l-GKsgPTvY?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drive/u/0/folders/1_dzn9RriAK1heZ8YohM2yfpvv8hWLAjn" TargetMode="External"/><Relationship Id="rId2" Type="http://schemas.openxmlformats.org/officeDocument/2006/relationships/hyperlink" Target="https://drive.google.com/file/d/1wO7cjmnUyHyvQcuZGcfopmkzmskew-yT/view?usp=sharing" TargetMode="External"/><Relationship Id="rId3" Type="http://schemas.openxmlformats.org/officeDocument/2006/relationships/hyperlink" Target="https://docs.google.com/document/d/1yn5K-M6Ee0dhWOtxf1RGM592tAKslw3J/edit?usp=sharing&amp;ouid=116882571820126477784&amp;rtpof=true&amp;sd=true" TargetMode="External"/><Relationship Id="rId4" Type="http://schemas.openxmlformats.org/officeDocument/2006/relationships/hyperlink" Target="https://www.instagram.com/p/Cis1o7fpPW7/?igshid=NDRkN2NkYzU%3D" TargetMode="External"/><Relationship Id="rId5" Type="http://schemas.openxmlformats.org/officeDocument/2006/relationships/hyperlink" Target="https://drive.google.com/drive/u/0/folders/1_dzn9RriAK1heZ8YohM2yfpvv8hWLAjn" TargetMode="External"/><Relationship Id="rId6" Type="http://schemas.openxmlformats.org/officeDocument/2006/relationships/hyperlink" Target="https://www.instagram.com/p/Cgk0WF6K-FZ/?igshid=NDRkN2NkYzU=" TargetMode="External"/><Relationship Id="rId7"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u/2/folders/16jXgqG-NVKc930curEuPY98683cJqAem" TargetMode="External"/><Relationship Id="rId2" Type="http://schemas.openxmlformats.org/officeDocument/2006/relationships/hyperlink" Target="https://drive.google.com/drive/u/2/folders/16jXgqG-NVKc930curEuPY98683cJqAem" TargetMode="External"/><Relationship Id="rId3" Type="http://schemas.openxmlformats.org/officeDocument/2006/relationships/hyperlink" Target="https://drive.google.com/drive/u/2/folders/16jXgqG-NVKc930curEuPY98683cJqAem" TargetMode="External"/><Relationship Id="rId4" Type="http://schemas.openxmlformats.org/officeDocument/2006/relationships/hyperlink" Target="https://drive.google.com/drive/u/2/folders/16jXgqG-NVKc930curEuPY98683cJqAem" TargetMode="External"/><Relationship Id="rId5" Type="http://schemas.openxmlformats.org/officeDocument/2006/relationships/hyperlink" Target="https://drive.google.com/drive/u/2/folders/16jXgqG-NVKc930curEuPY98683cJqAem" TargetMode="External"/><Relationship Id="rId6" Type="http://schemas.openxmlformats.org/officeDocument/2006/relationships/hyperlink" Target="https://drive.google.com/drive/u/2/folders/16jXgqG-NVKc930curEuPY98683cJqAem" TargetMode="External"/><Relationship Id="rId7" Type="http://schemas.openxmlformats.org/officeDocument/2006/relationships/hyperlink" Target="https://drive.google.com/drive/u/2/folders/16jXgqG-NVKc930curEuPY98683cJqAem" TargetMode="External"/><Relationship Id="rId8"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drive/folders/1Xch-baZZarqDMGIaD0AP0kz3rF20CLKx?usp=sharing"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31.38"/>
    <col customWidth="1" min="3" max="3" width="2.63"/>
    <col customWidth="1" min="4" max="4" width="31.38"/>
    <col customWidth="1" min="5" max="5" width="2.63"/>
    <col customWidth="1" min="6" max="6" width="31.38"/>
    <col customWidth="1" min="7" max="7" width="2.63"/>
  </cols>
  <sheetData>
    <row r="1" ht="15.0" customHeight="1">
      <c r="A1" s="1"/>
      <c r="B1" s="2"/>
      <c r="C1" s="1"/>
      <c r="D1" s="1"/>
      <c r="E1" s="1"/>
      <c r="F1" s="1"/>
      <c r="G1" s="1"/>
    </row>
    <row r="2" ht="35.25" customHeight="1">
      <c r="A2" s="1"/>
      <c r="B2" s="3" t="s">
        <v>0</v>
      </c>
      <c r="G2" s="1"/>
    </row>
    <row r="3" ht="15.0" customHeight="1">
      <c r="A3" s="1"/>
      <c r="B3" s="2"/>
      <c r="C3" s="1"/>
      <c r="D3" s="1"/>
      <c r="E3" s="1"/>
      <c r="F3" s="1"/>
      <c r="G3" s="1"/>
    </row>
    <row r="4" ht="33.75" customHeight="1">
      <c r="A4" s="1"/>
      <c r="B4" s="4" t="s">
        <v>1</v>
      </c>
      <c r="C4" s="5"/>
      <c r="D4" s="4" t="s">
        <v>2</v>
      </c>
      <c r="E4" s="5"/>
      <c r="F4" s="4" t="s">
        <v>3</v>
      </c>
      <c r="G4" s="1"/>
    </row>
    <row r="5" ht="33.75" customHeight="1">
      <c r="A5" s="1"/>
      <c r="B5" s="4" t="s">
        <v>4</v>
      </c>
      <c r="C5" s="5"/>
      <c r="D5" s="4" t="s">
        <v>5</v>
      </c>
      <c r="E5" s="5"/>
      <c r="F5" s="4" t="s">
        <v>6</v>
      </c>
      <c r="G5" s="1"/>
    </row>
    <row r="6" ht="33.75" customHeight="1">
      <c r="A6" s="1"/>
      <c r="B6" s="4" t="s">
        <v>7</v>
      </c>
      <c r="C6" s="5"/>
      <c r="D6" s="4" t="s">
        <v>8</v>
      </c>
      <c r="E6" s="5"/>
      <c r="F6" s="4" t="s">
        <v>9</v>
      </c>
      <c r="G6" s="1"/>
    </row>
    <row r="7" ht="33.75" customHeight="1">
      <c r="A7" s="1"/>
      <c r="B7" s="4" t="s">
        <v>10</v>
      </c>
      <c r="C7" s="5"/>
      <c r="D7" s="4" t="s">
        <v>11</v>
      </c>
      <c r="E7" s="5"/>
      <c r="F7" s="4" t="s">
        <v>12</v>
      </c>
      <c r="G7" s="1"/>
    </row>
    <row r="8" ht="33.75" customHeight="1">
      <c r="A8" s="1"/>
      <c r="B8" s="4" t="s">
        <v>13</v>
      </c>
      <c r="C8" s="5"/>
      <c r="D8" s="4" t="s">
        <v>14</v>
      </c>
      <c r="E8" s="5"/>
      <c r="F8" s="4" t="s">
        <v>15</v>
      </c>
      <c r="G8" s="1"/>
    </row>
    <row r="9" ht="33.75" customHeight="1">
      <c r="A9" s="1"/>
      <c r="B9" s="4" t="s">
        <v>16</v>
      </c>
      <c r="C9" s="5"/>
      <c r="D9" s="4" t="s">
        <v>17</v>
      </c>
      <c r="E9" s="5"/>
      <c r="F9" s="4" t="s">
        <v>18</v>
      </c>
      <c r="G9" s="1"/>
    </row>
    <row r="10" ht="33.75" customHeight="1">
      <c r="A10" s="1"/>
      <c r="B10" s="4" t="s">
        <v>19</v>
      </c>
      <c r="C10" s="5"/>
      <c r="D10" s="4" t="s">
        <v>20</v>
      </c>
      <c r="E10" s="5"/>
      <c r="F10" s="4" t="s">
        <v>21</v>
      </c>
      <c r="G10" s="1"/>
    </row>
    <row r="11" ht="15.0" customHeight="1">
      <c r="A11" s="1"/>
      <c r="B11" s="1"/>
      <c r="C11" s="1"/>
      <c r="D11" s="1"/>
      <c r="E11" s="1"/>
      <c r="F11" s="1"/>
      <c r="G11" s="1"/>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296</v>
      </c>
      <c r="D4" s="37" t="s">
        <v>297</v>
      </c>
      <c r="E4" s="37" t="s">
        <v>298</v>
      </c>
      <c r="F4" s="38">
        <v>2.01901100028E12</v>
      </c>
      <c r="G4" s="37" t="s">
        <v>299</v>
      </c>
      <c r="H4" s="37" t="s">
        <v>300</v>
      </c>
      <c r="I4" s="37" t="s">
        <v>301</v>
      </c>
      <c r="J4" s="37" t="s">
        <v>302</v>
      </c>
      <c r="K4" s="39" t="s">
        <v>303</v>
      </c>
      <c r="L4" s="39" t="s">
        <v>75</v>
      </c>
      <c r="M4" s="39" t="s">
        <v>76</v>
      </c>
      <c r="N4" s="40" t="s">
        <v>304</v>
      </c>
      <c r="O4" s="41">
        <v>-3.0</v>
      </c>
      <c r="P4" s="159">
        <v>5.0</v>
      </c>
      <c r="Q4" s="39" t="s">
        <v>302</v>
      </c>
      <c r="R4" s="41" t="s">
        <v>305</v>
      </c>
      <c r="S4" s="43" t="s">
        <v>80</v>
      </c>
      <c r="T4" s="44">
        <v>0.0</v>
      </c>
      <c r="U4" s="44">
        <v>2.0</v>
      </c>
      <c r="V4" s="159">
        <v>0.0</v>
      </c>
      <c r="W4" s="44">
        <v>3.0</v>
      </c>
      <c r="X4" s="45" t="s">
        <v>16</v>
      </c>
      <c r="Y4" s="37" t="s">
        <v>306</v>
      </c>
      <c r="Z4" s="37" t="s">
        <v>307</v>
      </c>
      <c r="AA4" s="37" t="s">
        <v>308</v>
      </c>
      <c r="AB4" s="37" t="s">
        <v>309</v>
      </c>
      <c r="AC4" s="37" t="s">
        <v>179</v>
      </c>
      <c r="AD4" s="37" t="s">
        <v>310</v>
      </c>
      <c r="AE4" s="37" t="s">
        <v>88</v>
      </c>
      <c r="AF4" s="37" t="s">
        <v>311</v>
      </c>
      <c r="AG4" s="37" t="s">
        <v>182</v>
      </c>
      <c r="AH4" s="46" t="s">
        <v>312</v>
      </c>
      <c r="AI4" s="160"/>
      <c r="AJ4" s="48"/>
      <c r="AK4" s="56"/>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Pend. Ejec. Trim.
Pend. Just. Trim.
Pend. Evid. Trim.
</v>
      </c>
      <c r="AO4" s="53"/>
      <c r="AP4" s="54"/>
    </row>
    <row r="5" ht="67.5" customHeight="1">
      <c r="A5" s="35"/>
      <c r="B5" s="36">
        <v>2.0</v>
      </c>
      <c r="C5" s="37" t="s">
        <v>296</v>
      </c>
      <c r="D5" s="37" t="s">
        <v>297</v>
      </c>
      <c r="E5" s="37" t="s">
        <v>298</v>
      </c>
      <c r="F5" s="38">
        <v>2.01901100028E12</v>
      </c>
      <c r="G5" s="37" t="s">
        <v>299</v>
      </c>
      <c r="H5" s="37" t="s">
        <v>313</v>
      </c>
      <c r="I5" s="37" t="s">
        <v>314</v>
      </c>
      <c r="J5" s="37" t="s">
        <v>315</v>
      </c>
      <c r="K5" s="39" t="s">
        <v>303</v>
      </c>
      <c r="L5" s="39" t="s">
        <v>75</v>
      </c>
      <c r="M5" s="39" t="s">
        <v>76</v>
      </c>
      <c r="N5" s="40" t="s">
        <v>316</v>
      </c>
      <c r="O5" s="41">
        <v>-61.0</v>
      </c>
      <c r="P5" s="159">
        <v>460.0</v>
      </c>
      <c r="Q5" s="39" t="s">
        <v>317</v>
      </c>
      <c r="R5" s="41" t="s">
        <v>318</v>
      </c>
      <c r="S5" s="43" t="s">
        <v>107</v>
      </c>
      <c r="T5" s="159">
        <v>0.0</v>
      </c>
      <c r="U5" s="159">
        <v>0.0</v>
      </c>
      <c r="V5" s="159">
        <v>0.0</v>
      </c>
      <c r="W5" s="159">
        <v>460.0</v>
      </c>
      <c r="X5" s="45" t="s">
        <v>16</v>
      </c>
      <c r="Y5" s="37" t="s">
        <v>306</v>
      </c>
      <c r="Z5" s="37" t="s">
        <v>307</v>
      </c>
      <c r="AA5" s="37" t="s">
        <v>308</v>
      </c>
      <c r="AB5" s="37" t="s">
        <v>309</v>
      </c>
      <c r="AC5" s="37" t="s">
        <v>179</v>
      </c>
      <c r="AD5" s="37" t="s">
        <v>310</v>
      </c>
      <c r="AE5" s="37" t="s">
        <v>88</v>
      </c>
      <c r="AF5" s="37" t="s">
        <v>311</v>
      </c>
      <c r="AG5" s="37" t="s">
        <v>182</v>
      </c>
      <c r="AH5" s="46" t="s">
        <v>312</v>
      </c>
      <c r="AI5" s="160"/>
      <c r="AJ5" s="55"/>
      <c r="AK5" s="56"/>
      <c r="AL5" s="50">
        <f t="shared" si="1"/>
        <v>44845</v>
      </c>
      <c r="AM5" s="51">
        <f t="shared" si="2"/>
        <v>-9</v>
      </c>
      <c r="AN5" s="52" t="str">
        <f t="shared" si="3"/>
        <v>Pend. Ejec. Trim.
Pend. Just. Trim.
Pend. Evid. Trim.
</v>
      </c>
      <c r="AO5" s="53"/>
      <c r="AP5" s="54"/>
    </row>
    <row r="6" ht="67.5" customHeight="1">
      <c r="A6" s="35"/>
      <c r="B6" s="36">
        <v>3.0</v>
      </c>
      <c r="C6" s="37" t="s">
        <v>296</v>
      </c>
      <c r="D6" s="37" t="s">
        <v>297</v>
      </c>
      <c r="E6" s="37" t="s">
        <v>298</v>
      </c>
      <c r="F6" s="38">
        <v>2.01901100028E12</v>
      </c>
      <c r="G6" s="37" t="s">
        <v>299</v>
      </c>
      <c r="H6" s="37" t="s">
        <v>313</v>
      </c>
      <c r="I6" s="37" t="s">
        <v>319</v>
      </c>
      <c r="J6" s="37" t="s">
        <v>320</v>
      </c>
      <c r="K6" s="39" t="s">
        <v>303</v>
      </c>
      <c r="L6" s="39" t="s">
        <v>75</v>
      </c>
      <c r="M6" s="39" t="s">
        <v>76</v>
      </c>
      <c r="N6" s="40" t="s">
        <v>321</v>
      </c>
      <c r="O6" s="41">
        <v>-1.0</v>
      </c>
      <c r="P6" s="159">
        <v>3.0</v>
      </c>
      <c r="Q6" s="39" t="s">
        <v>322</v>
      </c>
      <c r="R6" s="41" t="s">
        <v>323</v>
      </c>
      <c r="S6" s="57" t="s">
        <v>107</v>
      </c>
      <c r="T6" s="159">
        <v>0.0</v>
      </c>
      <c r="U6" s="159">
        <v>0.0</v>
      </c>
      <c r="V6" s="159">
        <v>0.0</v>
      </c>
      <c r="W6" s="159">
        <v>3.0</v>
      </c>
      <c r="X6" s="45" t="s">
        <v>16</v>
      </c>
      <c r="Y6" s="37" t="s">
        <v>306</v>
      </c>
      <c r="Z6" s="37" t="s">
        <v>307</v>
      </c>
      <c r="AA6" s="37" t="s">
        <v>308</v>
      </c>
      <c r="AB6" s="37" t="s">
        <v>309</v>
      </c>
      <c r="AC6" s="37" t="s">
        <v>179</v>
      </c>
      <c r="AD6" s="37" t="s">
        <v>310</v>
      </c>
      <c r="AE6" s="37" t="s">
        <v>88</v>
      </c>
      <c r="AF6" s="37" t="s">
        <v>311</v>
      </c>
      <c r="AG6" s="37" t="s">
        <v>182</v>
      </c>
      <c r="AH6" s="46" t="s">
        <v>312</v>
      </c>
      <c r="AI6" s="160"/>
      <c r="AJ6" s="58"/>
      <c r="AK6" s="65"/>
      <c r="AL6" s="50">
        <f t="shared" si="1"/>
        <v>44845</v>
      </c>
      <c r="AM6" s="51">
        <f t="shared" si="2"/>
        <v>-9</v>
      </c>
      <c r="AN6" s="52" t="str">
        <f t="shared" si="3"/>
        <v>Pend. Ejec. Trim.
Pend. Just. Trim.
Pend. Evid. Trim.
</v>
      </c>
      <c r="AO6" s="53"/>
      <c r="AP6" s="54"/>
    </row>
    <row r="7" ht="67.5" customHeight="1">
      <c r="A7" s="35"/>
      <c r="B7" s="36">
        <v>4.0</v>
      </c>
      <c r="C7" s="37" t="s">
        <v>296</v>
      </c>
      <c r="D7" s="37" t="s">
        <v>297</v>
      </c>
      <c r="E7" s="37" t="s">
        <v>298</v>
      </c>
      <c r="F7" s="38">
        <v>2.01901100028E12</v>
      </c>
      <c r="G7" s="37" t="s">
        <v>299</v>
      </c>
      <c r="H7" s="37" t="s">
        <v>313</v>
      </c>
      <c r="I7" s="37" t="s">
        <v>319</v>
      </c>
      <c r="J7" s="37" t="s">
        <v>324</v>
      </c>
      <c r="K7" s="39" t="s">
        <v>216</v>
      </c>
      <c r="L7" s="39" t="s">
        <v>325</v>
      </c>
      <c r="M7" s="39" t="s">
        <v>76</v>
      </c>
      <c r="N7" s="40" t="s">
        <v>326</v>
      </c>
      <c r="O7" s="41">
        <v>15.0</v>
      </c>
      <c r="P7" s="159">
        <v>15.0</v>
      </c>
      <c r="Q7" s="39" t="s">
        <v>327</v>
      </c>
      <c r="R7" s="41" t="s">
        <v>328</v>
      </c>
      <c r="S7" s="57" t="s">
        <v>107</v>
      </c>
      <c r="T7" s="159">
        <v>0.0</v>
      </c>
      <c r="U7" s="159">
        <v>0.0</v>
      </c>
      <c r="V7" s="159">
        <v>0.0</v>
      </c>
      <c r="W7" s="159">
        <v>15.0</v>
      </c>
      <c r="X7" s="45" t="s">
        <v>16</v>
      </c>
      <c r="Y7" s="37" t="s">
        <v>306</v>
      </c>
      <c r="Z7" s="37" t="s">
        <v>307</v>
      </c>
      <c r="AA7" s="37" t="s">
        <v>308</v>
      </c>
      <c r="AB7" s="37" t="s">
        <v>309</v>
      </c>
      <c r="AC7" s="37" t="s">
        <v>179</v>
      </c>
      <c r="AD7" s="37" t="s">
        <v>310</v>
      </c>
      <c r="AE7" s="37" t="s">
        <v>88</v>
      </c>
      <c r="AF7" s="37" t="s">
        <v>311</v>
      </c>
      <c r="AG7" s="37" t="s">
        <v>182</v>
      </c>
      <c r="AH7" s="46" t="s">
        <v>312</v>
      </c>
      <c r="AI7" s="160"/>
      <c r="AJ7" s="58"/>
      <c r="AK7" s="65"/>
      <c r="AL7" s="50">
        <f t="shared" si="1"/>
        <v>44845</v>
      </c>
      <c r="AM7" s="51">
        <f t="shared" si="2"/>
        <v>-9</v>
      </c>
      <c r="AN7" s="52" t="str">
        <f t="shared" si="3"/>
        <v>Pend. Ejec. Trim.
Pend. Just. Trim.
Pend. Evid. Trim.
</v>
      </c>
      <c r="AO7" s="53"/>
      <c r="AP7" s="54"/>
    </row>
    <row r="8" ht="67.5" customHeight="1">
      <c r="A8" s="35"/>
      <c r="B8" s="36">
        <v>5.0</v>
      </c>
      <c r="C8" s="37" t="s">
        <v>296</v>
      </c>
      <c r="D8" s="37" t="s">
        <v>297</v>
      </c>
      <c r="E8" s="37" t="s">
        <v>298</v>
      </c>
      <c r="F8" s="38">
        <v>2.01901100028E12</v>
      </c>
      <c r="G8" s="37" t="s">
        <v>299</v>
      </c>
      <c r="H8" s="37" t="s">
        <v>300</v>
      </c>
      <c r="I8" s="37" t="s">
        <v>301</v>
      </c>
      <c r="J8" s="37" t="s">
        <v>329</v>
      </c>
      <c r="K8" s="39" t="s">
        <v>303</v>
      </c>
      <c r="L8" s="39" t="s">
        <v>75</v>
      </c>
      <c r="M8" s="39" t="s">
        <v>76</v>
      </c>
      <c r="N8" s="40" t="s">
        <v>330</v>
      </c>
      <c r="O8" s="41">
        <v>-3.0</v>
      </c>
      <c r="P8" s="159">
        <v>25.0</v>
      </c>
      <c r="Q8" s="39" t="s">
        <v>331</v>
      </c>
      <c r="R8" s="41" t="s">
        <v>332</v>
      </c>
      <c r="S8" s="57" t="s">
        <v>80</v>
      </c>
      <c r="T8" s="159">
        <v>0.0</v>
      </c>
      <c r="U8" s="159">
        <v>12.0</v>
      </c>
      <c r="V8" s="159">
        <v>0.0</v>
      </c>
      <c r="W8" s="159">
        <v>13.0</v>
      </c>
      <c r="X8" s="45" t="s">
        <v>16</v>
      </c>
      <c r="Y8" s="37" t="s">
        <v>306</v>
      </c>
      <c r="Z8" s="37" t="s">
        <v>307</v>
      </c>
      <c r="AA8" s="37" t="s">
        <v>308</v>
      </c>
      <c r="AB8" s="37" t="s">
        <v>309</v>
      </c>
      <c r="AC8" s="37" t="s">
        <v>179</v>
      </c>
      <c r="AD8" s="37" t="s">
        <v>310</v>
      </c>
      <c r="AE8" s="37" t="s">
        <v>88</v>
      </c>
      <c r="AF8" s="37" t="s">
        <v>311</v>
      </c>
      <c r="AG8" s="37" t="s">
        <v>182</v>
      </c>
      <c r="AH8" s="46" t="s">
        <v>312</v>
      </c>
      <c r="AI8" s="160"/>
      <c r="AJ8" s="58"/>
      <c r="AK8" s="63"/>
      <c r="AL8" s="50">
        <f t="shared" si="1"/>
        <v>44845</v>
      </c>
      <c r="AM8" s="51">
        <f t="shared" si="2"/>
        <v>-9</v>
      </c>
      <c r="AN8" s="52" t="str">
        <f t="shared" si="3"/>
        <v>Pend. Ejec. Trim.
Pend. Just. Trim.
Pend. Evid. Trim.
</v>
      </c>
      <c r="AO8" s="53"/>
      <c r="AP8" s="54"/>
    </row>
    <row r="9" ht="67.5" customHeight="1">
      <c r="A9" s="35"/>
      <c r="B9" s="36">
        <v>6.0</v>
      </c>
      <c r="C9" s="37" t="s">
        <v>296</v>
      </c>
      <c r="D9" s="37" t="s">
        <v>297</v>
      </c>
      <c r="E9" s="37" t="s">
        <v>298</v>
      </c>
      <c r="F9" s="38">
        <v>2.01901100028E12</v>
      </c>
      <c r="G9" s="37" t="s">
        <v>299</v>
      </c>
      <c r="H9" s="37" t="s">
        <v>313</v>
      </c>
      <c r="I9" s="37" t="s">
        <v>314</v>
      </c>
      <c r="J9" s="37" t="s">
        <v>333</v>
      </c>
      <c r="K9" s="39" t="s">
        <v>216</v>
      </c>
      <c r="L9" s="39" t="s">
        <v>325</v>
      </c>
      <c r="M9" s="39" t="s">
        <v>76</v>
      </c>
      <c r="N9" s="40" t="s">
        <v>334</v>
      </c>
      <c r="O9" s="41">
        <v>15.0</v>
      </c>
      <c r="P9" s="42">
        <v>10000.0</v>
      </c>
      <c r="Q9" s="39" t="s">
        <v>335</v>
      </c>
      <c r="R9" s="41" t="s">
        <v>336</v>
      </c>
      <c r="S9" s="57" t="s">
        <v>107</v>
      </c>
      <c r="T9" s="159">
        <v>0.0</v>
      </c>
      <c r="U9" s="159">
        <v>0.0</v>
      </c>
      <c r="V9" s="42">
        <v>0.0</v>
      </c>
      <c r="W9" s="159">
        <v>10000.0</v>
      </c>
      <c r="X9" s="45" t="s">
        <v>16</v>
      </c>
      <c r="Y9" s="37" t="s">
        <v>306</v>
      </c>
      <c r="Z9" s="37" t="s">
        <v>307</v>
      </c>
      <c r="AA9" s="37" t="s">
        <v>308</v>
      </c>
      <c r="AB9" s="37" t="s">
        <v>309</v>
      </c>
      <c r="AC9" s="37" t="s">
        <v>179</v>
      </c>
      <c r="AD9" s="37" t="s">
        <v>310</v>
      </c>
      <c r="AE9" s="37" t="s">
        <v>88</v>
      </c>
      <c r="AF9" s="37" t="s">
        <v>311</v>
      </c>
      <c r="AG9" s="37" t="s">
        <v>182</v>
      </c>
      <c r="AH9" s="46" t="s">
        <v>312</v>
      </c>
      <c r="AI9" s="61"/>
      <c r="AJ9" s="58"/>
      <c r="AK9" s="65"/>
      <c r="AL9" s="50">
        <f t="shared" si="1"/>
        <v>44845</v>
      </c>
      <c r="AM9" s="51">
        <f t="shared" si="2"/>
        <v>-9</v>
      </c>
      <c r="AN9" s="52" t="str">
        <f t="shared" si="3"/>
        <v>Pend. Ejec. Trim.
Pend. Just. Trim.
Pend. Evid. Trim.
</v>
      </c>
      <c r="AO9" s="53"/>
      <c r="AP9" s="54"/>
    </row>
    <row r="10" ht="67.5" customHeight="1">
      <c r="A10" s="35"/>
      <c r="B10" s="36">
        <v>7.0</v>
      </c>
      <c r="C10" s="37" t="s">
        <v>296</v>
      </c>
      <c r="D10" s="37" t="s">
        <v>297</v>
      </c>
      <c r="E10" s="37" t="s">
        <v>298</v>
      </c>
      <c r="F10" s="38">
        <v>2.01901100028E12</v>
      </c>
      <c r="G10" s="37" t="s">
        <v>299</v>
      </c>
      <c r="H10" s="37" t="s">
        <v>313</v>
      </c>
      <c r="I10" s="37" t="s">
        <v>314</v>
      </c>
      <c r="J10" s="37" t="s">
        <v>315</v>
      </c>
      <c r="K10" s="39" t="s">
        <v>216</v>
      </c>
      <c r="L10" s="39" t="s">
        <v>325</v>
      </c>
      <c r="M10" s="39" t="s">
        <v>76</v>
      </c>
      <c r="N10" s="40" t="s">
        <v>337</v>
      </c>
      <c r="O10" s="41">
        <v>15.0</v>
      </c>
      <c r="P10" s="159">
        <v>5.0</v>
      </c>
      <c r="Q10" s="39" t="s">
        <v>338</v>
      </c>
      <c r="R10" s="41" t="s">
        <v>339</v>
      </c>
      <c r="S10" s="57" t="s">
        <v>101</v>
      </c>
      <c r="T10" s="159">
        <v>1.0</v>
      </c>
      <c r="U10" s="159">
        <v>2.0</v>
      </c>
      <c r="V10" s="159">
        <v>1.0</v>
      </c>
      <c r="W10" s="159">
        <v>1.0</v>
      </c>
      <c r="X10" s="45" t="s">
        <v>16</v>
      </c>
      <c r="Y10" s="37" t="s">
        <v>306</v>
      </c>
      <c r="Z10" s="37" t="s">
        <v>307</v>
      </c>
      <c r="AA10" s="37" t="s">
        <v>308</v>
      </c>
      <c r="AB10" s="37" t="s">
        <v>309</v>
      </c>
      <c r="AC10" s="37" t="s">
        <v>179</v>
      </c>
      <c r="AD10" s="37" t="s">
        <v>310</v>
      </c>
      <c r="AE10" s="37" t="s">
        <v>88</v>
      </c>
      <c r="AF10" s="37" t="s">
        <v>311</v>
      </c>
      <c r="AG10" s="37" t="s">
        <v>182</v>
      </c>
      <c r="AH10" s="46" t="s">
        <v>312</v>
      </c>
      <c r="AI10" s="160">
        <v>1.0</v>
      </c>
      <c r="AJ10" s="168" t="s">
        <v>340</v>
      </c>
      <c r="AK10" s="60" t="s">
        <v>341</v>
      </c>
      <c r="AL10" s="50">
        <f t="shared" si="1"/>
        <v>44845</v>
      </c>
      <c r="AM10" s="51">
        <f t="shared" si="2"/>
        <v>-9</v>
      </c>
      <c r="AN10" s="52" t="str">
        <f t="shared" si="3"/>
        <v>Reporte ok</v>
      </c>
      <c r="AO10" s="53"/>
      <c r="AP10" s="54"/>
    </row>
    <row r="11" ht="67.5" customHeight="1">
      <c r="A11" s="35"/>
      <c r="B11" s="36">
        <v>8.0</v>
      </c>
      <c r="C11" s="37" t="s">
        <v>296</v>
      </c>
      <c r="D11" s="37" t="s">
        <v>297</v>
      </c>
      <c r="E11" s="37" t="s">
        <v>298</v>
      </c>
      <c r="F11" s="38">
        <v>2.01901100028E12</v>
      </c>
      <c r="G11" s="37" t="s">
        <v>299</v>
      </c>
      <c r="H11" s="37" t="s">
        <v>300</v>
      </c>
      <c r="I11" s="37" t="s">
        <v>342</v>
      </c>
      <c r="J11" s="37" t="s">
        <v>343</v>
      </c>
      <c r="K11" s="39" t="s">
        <v>216</v>
      </c>
      <c r="L11" s="39" t="s">
        <v>325</v>
      </c>
      <c r="M11" s="39" t="s">
        <v>76</v>
      </c>
      <c r="N11" s="40" t="s">
        <v>344</v>
      </c>
      <c r="O11" s="41">
        <v>15.0</v>
      </c>
      <c r="P11" s="159">
        <v>1.0</v>
      </c>
      <c r="Q11" s="39" t="s">
        <v>345</v>
      </c>
      <c r="R11" s="41" t="s">
        <v>346</v>
      </c>
      <c r="S11" s="57" t="s">
        <v>107</v>
      </c>
      <c r="T11" s="159">
        <v>0.0</v>
      </c>
      <c r="U11" s="159">
        <v>0.0</v>
      </c>
      <c r="V11" s="159">
        <v>0.0</v>
      </c>
      <c r="W11" s="159">
        <v>1.0</v>
      </c>
      <c r="X11" s="45" t="s">
        <v>16</v>
      </c>
      <c r="Y11" s="37" t="s">
        <v>306</v>
      </c>
      <c r="Z11" s="37" t="s">
        <v>307</v>
      </c>
      <c r="AA11" s="37" t="s">
        <v>308</v>
      </c>
      <c r="AB11" s="37" t="s">
        <v>309</v>
      </c>
      <c r="AC11" s="37" t="s">
        <v>179</v>
      </c>
      <c r="AD11" s="37" t="s">
        <v>310</v>
      </c>
      <c r="AE11" s="37" t="s">
        <v>88</v>
      </c>
      <c r="AF11" s="37" t="s">
        <v>311</v>
      </c>
      <c r="AG11" s="37" t="s">
        <v>182</v>
      </c>
      <c r="AH11" s="46" t="s">
        <v>312</v>
      </c>
      <c r="AI11" s="160"/>
      <c r="AJ11" s="58"/>
      <c r="AK11" s="63"/>
      <c r="AL11" s="50">
        <f t="shared" si="1"/>
        <v>44845</v>
      </c>
      <c r="AM11" s="51">
        <f t="shared" si="2"/>
        <v>-9</v>
      </c>
      <c r="AN11" s="52" t="str">
        <f t="shared" si="3"/>
        <v>Pend. Ejec. Trim.
Pend. Just. Trim.
Pend. Evid. Trim.
</v>
      </c>
      <c r="AO11" s="53"/>
      <c r="AP11" s="54"/>
    </row>
    <row r="12" ht="67.5" customHeight="1">
      <c r="A12" s="35"/>
      <c r="B12" s="36">
        <v>9.0</v>
      </c>
      <c r="C12" s="37" t="s">
        <v>296</v>
      </c>
      <c r="D12" s="37" t="s">
        <v>297</v>
      </c>
      <c r="E12" s="37" t="s">
        <v>298</v>
      </c>
      <c r="F12" s="38">
        <v>2.01901100028E12</v>
      </c>
      <c r="G12" s="37" t="s">
        <v>299</v>
      </c>
      <c r="H12" s="37" t="s">
        <v>300</v>
      </c>
      <c r="I12" s="37" t="s">
        <v>342</v>
      </c>
      <c r="J12" s="37" t="s">
        <v>343</v>
      </c>
      <c r="K12" s="39" t="s">
        <v>216</v>
      </c>
      <c r="L12" s="39" t="s">
        <v>325</v>
      </c>
      <c r="M12" s="39" t="s">
        <v>76</v>
      </c>
      <c r="N12" s="40" t="s">
        <v>347</v>
      </c>
      <c r="O12" s="41">
        <v>15.0</v>
      </c>
      <c r="P12" s="159">
        <v>1.0</v>
      </c>
      <c r="Q12" s="39" t="s">
        <v>348</v>
      </c>
      <c r="R12" s="41" t="s">
        <v>349</v>
      </c>
      <c r="S12" s="57" t="s">
        <v>107</v>
      </c>
      <c r="T12" s="159">
        <v>0.0</v>
      </c>
      <c r="U12" s="159">
        <v>0.0</v>
      </c>
      <c r="V12" s="159">
        <v>0.0</v>
      </c>
      <c r="W12" s="159">
        <v>1.0</v>
      </c>
      <c r="X12" s="45" t="s">
        <v>16</v>
      </c>
      <c r="Y12" s="37" t="s">
        <v>306</v>
      </c>
      <c r="Z12" s="37" t="s">
        <v>307</v>
      </c>
      <c r="AA12" s="37" t="s">
        <v>308</v>
      </c>
      <c r="AB12" s="37" t="s">
        <v>309</v>
      </c>
      <c r="AC12" s="37" t="s">
        <v>179</v>
      </c>
      <c r="AD12" s="37" t="s">
        <v>310</v>
      </c>
      <c r="AE12" s="37" t="s">
        <v>88</v>
      </c>
      <c r="AF12" s="37" t="s">
        <v>311</v>
      </c>
      <c r="AG12" s="37" t="s">
        <v>182</v>
      </c>
      <c r="AH12" s="46" t="s">
        <v>312</v>
      </c>
      <c r="AI12" s="160"/>
      <c r="AJ12" s="66"/>
      <c r="AK12" s="65"/>
      <c r="AL12" s="50">
        <f t="shared" si="1"/>
        <v>44845</v>
      </c>
      <c r="AM12" s="51">
        <f t="shared" si="2"/>
        <v>-9</v>
      </c>
      <c r="AN12" s="52" t="str">
        <f t="shared" si="3"/>
        <v>Pend. Ejec. Trim.
Pend. Just. Trim.
Pend. Evid. Trim.
</v>
      </c>
      <c r="AO12" s="53"/>
      <c r="AP12" s="54"/>
    </row>
    <row r="13" ht="67.5" customHeight="1">
      <c r="A13" s="35"/>
      <c r="B13" s="36">
        <v>10.0</v>
      </c>
      <c r="C13" s="37" t="s">
        <v>296</v>
      </c>
      <c r="D13" s="37" t="s">
        <v>297</v>
      </c>
      <c r="E13" s="37" t="s">
        <v>298</v>
      </c>
      <c r="F13" s="38">
        <v>2.01901100028E12</v>
      </c>
      <c r="G13" s="37" t="s">
        <v>299</v>
      </c>
      <c r="H13" s="37" t="s">
        <v>300</v>
      </c>
      <c r="I13" s="37" t="s">
        <v>342</v>
      </c>
      <c r="J13" s="37" t="s">
        <v>350</v>
      </c>
      <c r="K13" s="39" t="s">
        <v>216</v>
      </c>
      <c r="L13" s="39" t="s">
        <v>227</v>
      </c>
      <c r="M13" s="39" t="s">
        <v>76</v>
      </c>
      <c r="N13" s="40" t="s">
        <v>351</v>
      </c>
      <c r="O13" s="41">
        <v>15.0</v>
      </c>
      <c r="P13" s="159">
        <v>1.0</v>
      </c>
      <c r="Q13" s="39" t="s">
        <v>352</v>
      </c>
      <c r="R13" s="41" t="s">
        <v>353</v>
      </c>
      <c r="S13" s="57" t="s">
        <v>107</v>
      </c>
      <c r="T13" s="159">
        <v>0.0</v>
      </c>
      <c r="U13" s="159">
        <v>0.0</v>
      </c>
      <c r="V13" s="159">
        <v>0.0</v>
      </c>
      <c r="W13" s="159">
        <v>1.0</v>
      </c>
      <c r="X13" s="45" t="s">
        <v>16</v>
      </c>
      <c r="Y13" s="37" t="s">
        <v>306</v>
      </c>
      <c r="Z13" s="37" t="s">
        <v>307</v>
      </c>
      <c r="AA13" s="37" t="s">
        <v>308</v>
      </c>
      <c r="AB13" s="37" t="s">
        <v>309</v>
      </c>
      <c r="AC13" s="37" t="s">
        <v>179</v>
      </c>
      <c r="AD13" s="37" t="s">
        <v>310</v>
      </c>
      <c r="AE13" s="37" t="s">
        <v>88</v>
      </c>
      <c r="AF13" s="37" t="s">
        <v>311</v>
      </c>
      <c r="AG13" s="37" t="s">
        <v>182</v>
      </c>
      <c r="AH13" s="46" t="s">
        <v>312</v>
      </c>
      <c r="AI13" s="160"/>
      <c r="AJ13" s="66"/>
      <c r="AK13" s="65"/>
      <c r="AL13" s="50">
        <f t="shared" si="1"/>
        <v>44845</v>
      </c>
      <c r="AM13" s="51">
        <f t="shared" si="2"/>
        <v>-9</v>
      </c>
      <c r="AN13" s="52" t="str">
        <f t="shared" si="3"/>
        <v>Pend. Ejec. Trim.
Pend. Just. Trim.
Pend. Evid. Trim.
</v>
      </c>
      <c r="AO13" s="53"/>
      <c r="AP13" s="54"/>
    </row>
    <row r="14" ht="67.5" customHeight="1">
      <c r="A14" s="35"/>
      <c r="B14" s="36">
        <v>11.0</v>
      </c>
      <c r="C14" s="37" t="s">
        <v>296</v>
      </c>
      <c r="D14" s="37" t="s">
        <v>297</v>
      </c>
      <c r="E14" s="37" t="s">
        <v>298</v>
      </c>
      <c r="F14" s="38">
        <v>2.01901100028E12</v>
      </c>
      <c r="G14" s="37" t="s">
        <v>299</v>
      </c>
      <c r="H14" s="37" t="s">
        <v>300</v>
      </c>
      <c r="I14" s="37" t="s">
        <v>342</v>
      </c>
      <c r="J14" s="37" t="s">
        <v>350</v>
      </c>
      <c r="K14" s="39" t="s">
        <v>216</v>
      </c>
      <c r="L14" s="39" t="s">
        <v>227</v>
      </c>
      <c r="M14" s="39" t="s">
        <v>76</v>
      </c>
      <c r="N14" s="40" t="s">
        <v>351</v>
      </c>
      <c r="O14" s="41"/>
      <c r="P14" s="159">
        <v>1.0</v>
      </c>
      <c r="Q14" s="39" t="s">
        <v>354</v>
      </c>
      <c r="R14" s="41" t="s">
        <v>353</v>
      </c>
      <c r="S14" s="57" t="s">
        <v>107</v>
      </c>
      <c r="T14" s="159">
        <v>0.0</v>
      </c>
      <c r="U14" s="159">
        <v>0.0</v>
      </c>
      <c r="V14" s="159">
        <v>0.0</v>
      </c>
      <c r="W14" s="159">
        <v>1.0</v>
      </c>
      <c r="X14" s="45" t="s">
        <v>16</v>
      </c>
      <c r="Y14" s="37" t="s">
        <v>306</v>
      </c>
      <c r="Z14" s="37" t="s">
        <v>307</v>
      </c>
      <c r="AA14" s="37" t="s">
        <v>308</v>
      </c>
      <c r="AB14" s="37" t="s">
        <v>309</v>
      </c>
      <c r="AC14" s="37" t="s">
        <v>179</v>
      </c>
      <c r="AD14" s="37" t="s">
        <v>310</v>
      </c>
      <c r="AE14" s="37" t="s">
        <v>88</v>
      </c>
      <c r="AF14" s="37" t="s">
        <v>311</v>
      </c>
      <c r="AG14" s="37" t="s">
        <v>182</v>
      </c>
      <c r="AH14" s="46" t="s">
        <v>312</v>
      </c>
      <c r="AI14" s="160"/>
      <c r="AJ14" s="66"/>
      <c r="AK14" s="65"/>
      <c r="AL14" s="50">
        <f t="shared" si="1"/>
        <v>44845</v>
      </c>
      <c r="AM14" s="51">
        <f t="shared" si="2"/>
        <v>-9</v>
      </c>
      <c r="AN14" s="52" t="str">
        <f t="shared" si="3"/>
        <v>Pend. Ejec. Trim.
Pend. Just. Trim.
Pend. Evid. Trim.
</v>
      </c>
      <c r="AO14" s="53"/>
      <c r="AP14" s="54"/>
    </row>
    <row r="15" ht="67.5" customHeight="1">
      <c r="A15" s="35"/>
      <c r="B15" s="36">
        <v>12.0</v>
      </c>
      <c r="C15" s="37" t="s">
        <v>296</v>
      </c>
      <c r="D15" s="37" t="s">
        <v>297</v>
      </c>
      <c r="E15" s="37" t="s">
        <v>298</v>
      </c>
      <c r="F15" s="38">
        <v>2.01901100028E12</v>
      </c>
      <c r="G15" s="37" t="s">
        <v>299</v>
      </c>
      <c r="H15" s="37" t="s">
        <v>300</v>
      </c>
      <c r="I15" s="37" t="s">
        <v>342</v>
      </c>
      <c r="J15" s="37" t="s">
        <v>350</v>
      </c>
      <c r="K15" s="39" t="s">
        <v>303</v>
      </c>
      <c r="L15" s="39" t="s">
        <v>325</v>
      </c>
      <c r="M15" s="39" t="s">
        <v>76</v>
      </c>
      <c r="N15" s="40" t="s">
        <v>355</v>
      </c>
      <c r="O15" s="41">
        <v>-7140.0</v>
      </c>
      <c r="P15" s="159">
        <v>15.0</v>
      </c>
      <c r="Q15" s="39" t="s">
        <v>356</v>
      </c>
      <c r="R15" s="41" t="s">
        <v>357</v>
      </c>
      <c r="S15" s="57" t="s">
        <v>80</v>
      </c>
      <c r="T15" s="159">
        <v>0.0</v>
      </c>
      <c r="U15" s="159">
        <v>6.0</v>
      </c>
      <c r="V15" s="159">
        <v>0.0</v>
      </c>
      <c r="W15" s="159">
        <v>9.0</v>
      </c>
      <c r="X15" s="45" t="s">
        <v>16</v>
      </c>
      <c r="Y15" s="37" t="s">
        <v>306</v>
      </c>
      <c r="Z15" s="37" t="s">
        <v>307</v>
      </c>
      <c r="AA15" s="37" t="s">
        <v>308</v>
      </c>
      <c r="AB15" s="37" t="s">
        <v>309</v>
      </c>
      <c r="AC15" s="37" t="s">
        <v>179</v>
      </c>
      <c r="AD15" s="37" t="s">
        <v>310</v>
      </c>
      <c r="AE15" s="37" t="s">
        <v>88</v>
      </c>
      <c r="AF15" s="37" t="s">
        <v>311</v>
      </c>
      <c r="AG15" s="37" t="s">
        <v>182</v>
      </c>
      <c r="AH15" s="46" t="s">
        <v>312</v>
      </c>
      <c r="AI15" s="160"/>
      <c r="AJ15" s="66"/>
      <c r="AK15" s="65"/>
      <c r="AL15" s="50">
        <f t="shared" si="1"/>
        <v>44845</v>
      </c>
      <c r="AM15" s="51">
        <f t="shared" si="2"/>
        <v>-9</v>
      </c>
      <c r="AN15" s="52" t="str">
        <f t="shared" si="3"/>
        <v>Pend. Ejec. Trim.
Pend. Just. Trim.
Pend. Evid. Trim.
</v>
      </c>
      <c r="AO15" s="53"/>
      <c r="AP15" s="54"/>
    </row>
    <row r="16" ht="67.5" customHeight="1">
      <c r="A16" s="35"/>
      <c r="B16" s="36">
        <v>13.0</v>
      </c>
      <c r="C16" s="37" t="s">
        <v>296</v>
      </c>
      <c r="D16" s="37" t="s">
        <v>297</v>
      </c>
      <c r="E16" s="37" t="s">
        <v>298</v>
      </c>
      <c r="F16" s="38">
        <v>2.01901100028E12</v>
      </c>
      <c r="G16" s="37" t="s">
        <v>299</v>
      </c>
      <c r="H16" s="37" t="s">
        <v>300</v>
      </c>
      <c r="I16" s="37" t="s">
        <v>342</v>
      </c>
      <c r="J16" s="37" t="s">
        <v>350</v>
      </c>
      <c r="K16" s="39" t="s">
        <v>303</v>
      </c>
      <c r="L16" s="39" t="s">
        <v>325</v>
      </c>
      <c r="M16" s="39" t="s">
        <v>76</v>
      </c>
      <c r="N16" s="40" t="s">
        <v>358</v>
      </c>
      <c r="O16" s="41">
        <v>15.0</v>
      </c>
      <c r="P16" s="42">
        <v>47000.0</v>
      </c>
      <c r="Q16" s="39" t="s">
        <v>359</v>
      </c>
      <c r="R16" s="41" t="s">
        <v>360</v>
      </c>
      <c r="S16" s="57" t="s">
        <v>107</v>
      </c>
      <c r="T16" s="159">
        <v>0.0</v>
      </c>
      <c r="U16" s="159">
        <v>0.0</v>
      </c>
      <c r="V16" s="42">
        <v>0.0</v>
      </c>
      <c r="W16" s="159">
        <v>47000.0</v>
      </c>
      <c r="X16" s="45" t="s">
        <v>16</v>
      </c>
      <c r="Y16" s="37" t="s">
        <v>306</v>
      </c>
      <c r="Z16" s="37" t="s">
        <v>307</v>
      </c>
      <c r="AA16" s="37" t="s">
        <v>308</v>
      </c>
      <c r="AB16" s="37" t="s">
        <v>309</v>
      </c>
      <c r="AC16" s="37" t="s">
        <v>179</v>
      </c>
      <c r="AD16" s="37" t="s">
        <v>310</v>
      </c>
      <c r="AE16" s="37" t="s">
        <v>88</v>
      </c>
      <c r="AF16" s="37" t="s">
        <v>311</v>
      </c>
      <c r="AG16" s="37" t="s">
        <v>182</v>
      </c>
      <c r="AH16" s="46" t="s">
        <v>312</v>
      </c>
      <c r="AI16" s="61"/>
      <c r="AJ16" s="66"/>
      <c r="AK16" s="65"/>
      <c r="AL16" s="50">
        <f t="shared" si="1"/>
        <v>44845</v>
      </c>
      <c r="AM16" s="51">
        <f t="shared" si="2"/>
        <v>-9</v>
      </c>
      <c r="AN16" s="52" t="str">
        <f t="shared" si="3"/>
        <v>Pend. Ejec. Trim.
Pend. Just. Trim.
Pend. Evid. Trim.
</v>
      </c>
      <c r="AO16" s="53"/>
      <c r="AP16" s="54"/>
    </row>
    <row r="17" ht="67.5" customHeight="1">
      <c r="A17" s="35"/>
      <c r="B17" s="67">
        <v>14.0</v>
      </c>
      <c r="C17" s="68" t="s">
        <v>296</v>
      </c>
      <c r="D17" s="68" t="s">
        <v>297</v>
      </c>
      <c r="E17" s="68" t="s">
        <v>298</v>
      </c>
      <c r="F17" s="69">
        <v>2.01901100028E12</v>
      </c>
      <c r="G17" s="68" t="s">
        <v>299</v>
      </c>
      <c r="H17" s="68" t="s">
        <v>300</v>
      </c>
      <c r="I17" s="68" t="s">
        <v>342</v>
      </c>
      <c r="J17" s="68" t="s">
        <v>350</v>
      </c>
      <c r="K17" s="70" t="s">
        <v>303</v>
      </c>
      <c r="L17" s="70" t="s">
        <v>75</v>
      </c>
      <c r="M17" s="70" t="s">
        <v>76</v>
      </c>
      <c r="N17" s="71" t="s">
        <v>361</v>
      </c>
      <c r="O17" s="72"/>
      <c r="P17" s="73">
        <v>18000.0</v>
      </c>
      <c r="Q17" s="70" t="s">
        <v>362</v>
      </c>
      <c r="R17" s="72" t="s">
        <v>363</v>
      </c>
      <c r="S17" s="74" t="s">
        <v>80</v>
      </c>
      <c r="T17" s="169">
        <v>0.0</v>
      </c>
      <c r="U17" s="169">
        <v>7000.0</v>
      </c>
      <c r="V17" s="73">
        <v>0.0</v>
      </c>
      <c r="W17" s="169">
        <v>11000.0</v>
      </c>
      <c r="X17" s="75" t="s">
        <v>16</v>
      </c>
      <c r="Y17" s="68" t="s">
        <v>306</v>
      </c>
      <c r="Z17" s="68" t="s">
        <v>307</v>
      </c>
      <c r="AA17" s="68" t="s">
        <v>308</v>
      </c>
      <c r="AB17" s="68" t="s">
        <v>309</v>
      </c>
      <c r="AC17" s="68" t="s">
        <v>179</v>
      </c>
      <c r="AD17" s="68" t="s">
        <v>310</v>
      </c>
      <c r="AE17" s="68" t="s">
        <v>88</v>
      </c>
      <c r="AF17" s="68" t="s">
        <v>311</v>
      </c>
      <c r="AG17" s="68" t="s">
        <v>182</v>
      </c>
      <c r="AH17" s="76" t="s">
        <v>312</v>
      </c>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10"/>
  </hyperlinks>
  <printOptions gridLines="1" horizontalCentered="1"/>
  <pageMargins bottom="0.75" footer="0.0" header="0.0" left="0.7" right="0.7" top="0.75"/>
  <pageSetup cellComments="atEnd" orientation="portrait" pageOrder="overThenDown"/>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364</v>
      </c>
      <c r="D4" s="37" t="s">
        <v>365</v>
      </c>
      <c r="E4" s="37" t="s">
        <v>366</v>
      </c>
      <c r="F4" s="38">
        <v>2.019011000276E12</v>
      </c>
      <c r="G4" s="37" t="s">
        <v>367</v>
      </c>
      <c r="H4" s="37" t="s">
        <v>368</v>
      </c>
      <c r="I4" s="37" t="s">
        <v>369</v>
      </c>
      <c r="J4" s="37" t="s">
        <v>370</v>
      </c>
      <c r="K4" s="39" t="s">
        <v>216</v>
      </c>
      <c r="L4" s="39" t="s">
        <v>75</v>
      </c>
      <c r="M4" s="39" t="s">
        <v>76</v>
      </c>
      <c r="N4" s="40" t="s">
        <v>371</v>
      </c>
      <c r="O4" s="41">
        <v>110.0</v>
      </c>
      <c r="P4" s="159">
        <v>70.0</v>
      </c>
      <c r="Q4" s="39" t="s">
        <v>372</v>
      </c>
      <c r="R4" s="41" t="s">
        <v>373</v>
      </c>
      <c r="S4" s="43" t="s">
        <v>101</v>
      </c>
      <c r="T4" s="159">
        <v>0.0</v>
      </c>
      <c r="U4" s="159">
        <v>10.0</v>
      </c>
      <c r="V4" s="159">
        <v>30.0</v>
      </c>
      <c r="W4" s="159">
        <v>30.0</v>
      </c>
      <c r="X4" s="45" t="s">
        <v>365</v>
      </c>
      <c r="Y4" s="37" t="s">
        <v>374</v>
      </c>
      <c r="Z4" s="37" t="s">
        <v>375</v>
      </c>
      <c r="AA4" s="37" t="s">
        <v>376</v>
      </c>
      <c r="AB4" s="37" t="s">
        <v>85</v>
      </c>
      <c r="AC4" s="37" t="s">
        <v>179</v>
      </c>
      <c r="AD4" s="37" t="s">
        <v>377</v>
      </c>
      <c r="AE4" s="37" t="s">
        <v>88</v>
      </c>
      <c r="AF4" s="37" t="s">
        <v>311</v>
      </c>
      <c r="AG4" s="37" t="s">
        <v>182</v>
      </c>
      <c r="AH4" s="46" t="s">
        <v>91</v>
      </c>
      <c r="AI4" s="160">
        <v>21.0</v>
      </c>
      <c r="AJ4" s="48" t="s">
        <v>378</v>
      </c>
      <c r="AK4" s="49" t="s">
        <v>379</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364</v>
      </c>
      <c r="D5" s="37" t="s">
        <v>365</v>
      </c>
      <c r="E5" s="37" t="s">
        <v>366</v>
      </c>
      <c r="F5" s="38">
        <v>2.019011000276E12</v>
      </c>
      <c r="G5" s="37" t="s">
        <v>367</v>
      </c>
      <c r="H5" s="37" t="s">
        <v>380</v>
      </c>
      <c r="I5" s="37" t="s">
        <v>381</v>
      </c>
      <c r="J5" s="37" t="s">
        <v>382</v>
      </c>
      <c r="K5" s="39" t="s">
        <v>303</v>
      </c>
      <c r="L5" s="39" t="s">
        <v>75</v>
      </c>
      <c r="M5" s="39" t="s">
        <v>76</v>
      </c>
      <c r="N5" s="40" t="s">
        <v>383</v>
      </c>
      <c r="O5" s="41">
        <v>157.0</v>
      </c>
      <c r="P5" s="159">
        <v>625.0</v>
      </c>
      <c r="Q5" s="39" t="s">
        <v>384</v>
      </c>
      <c r="R5" s="41" t="s">
        <v>385</v>
      </c>
      <c r="S5" s="43" t="s">
        <v>101</v>
      </c>
      <c r="T5" s="159">
        <v>119.0</v>
      </c>
      <c r="U5" s="159">
        <v>188.0</v>
      </c>
      <c r="V5" s="159">
        <v>160.0</v>
      </c>
      <c r="W5" s="159">
        <v>158.0</v>
      </c>
      <c r="X5" s="45" t="s">
        <v>365</v>
      </c>
      <c r="Y5" s="37" t="s">
        <v>374</v>
      </c>
      <c r="Z5" s="37" t="s">
        <v>375</v>
      </c>
      <c r="AA5" s="37" t="s">
        <v>376</v>
      </c>
      <c r="AB5" s="37" t="s">
        <v>85</v>
      </c>
      <c r="AC5" s="37" t="s">
        <v>179</v>
      </c>
      <c r="AD5" s="37" t="s">
        <v>377</v>
      </c>
      <c r="AE5" s="37" t="s">
        <v>88</v>
      </c>
      <c r="AF5" s="37" t="s">
        <v>311</v>
      </c>
      <c r="AG5" s="37" t="s">
        <v>182</v>
      </c>
      <c r="AH5" s="46" t="s">
        <v>386</v>
      </c>
      <c r="AI5" s="160">
        <v>177.0</v>
      </c>
      <c r="AJ5" s="55" t="s">
        <v>387</v>
      </c>
      <c r="AK5" s="162" t="s">
        <v>388</v>
      </c>
      <c r="AL5" s="50">
        <f t="shared" si="1"/>
        <v>44845</v>
      </c>
      <c r="AM5" s="51">
        <f t="shared" si="2"/>
        <v>-9</v>
      </c>
      <c r="AN5" s="52" t="str">
        <f t="shared" si="3"/>
        <v>Reporte ok</v>
      </c>
      <c r="AO5" s="53"/>
      <c r="AP5" s="54"/>
    </row>
    <row r="6" ht="67.5" customHeight="1">
      <c r="A6" s="35"/>
      <c r="B6" s="36">
        <v>3.0</v>
      </c>
      <c r="C6" s="37" t="s">
        <v>364</v>
      </c>
      <c r="D6" s="37" t="s">
        <v>365</v>
      </c>
      <c r="E6" s="37" t="s">
        <v>366</v>
      </c>
      <c r="F6" s="38">
        <v>2.019011000276E12</v>
      </c>
      <c r="G6" s="37" t="s">
        <v>367</v>
      </c>
      <c r="H6" s="37" t="s">
        <v>380</v>
      </c>
      <c r="I6" s="37" t="s">
        <v>381</v>
      </c>
      <c r="J6" s="37" t="s">
        <v>389</v>
      </c>
      <c r="K6" s="39" t="s">
        <v>74</v>
      </c>
      <c r="L6" s="39" t="s">
        <v>75</v>
      </c>
      <c r="M6" s="39" t="s">
        <v>76</v>
      </c>
      <c r="N6" s="40" t="s">
        <v>390</v>
      </c>
      <c r="O6" s="41"/>
      <c r="P6" s="159">
        <v>7.0</v>
      </c>
      <c r="Q6" s="39" t="s">
        <v>391</v>
      </c>
      <c r="R6" s="41" t="s">
        <v>392</v>
      </c>
      <c r="S6" s="57" t="s">
        <v>107</v>
      </c>
      <c r="T6" s="159">
        <v>0.0</v>
      </c>
      <c r="U6" s="159">
        <v>0.0</v>
      </c>
      <c r="V6" s="159">
        <v>0.0</v>
      </c>
      <c r="W6" s="159">
        <v>7.0</v>
      </c>
      <c r="X6" s="45" t="s">
        <v>365</v>
      </c>
      <c r="Y6" s="37" t="s">
        <v>374</v>
      </c>
      <c r="Z6" s="37" t="s">
        <v>375</v>
      </c>
      <c r="AA6" s="37" t="s">
        <v>376</v>
      </c>
      <c r="AB6" s="37" t="s">
        <v>85</v>
      </c>
      <c r="AC6" s="37" t="s">
        <v>179</v>
      </c>
      <c r="AD6" s="37" t="s">
        <v>377</v>
      </c>
      <c r="AE6" s="37" t="s">
        <v>88</v>
      </c>
      <c r="AF6" s="37" t="s">
        <v>311</v>
      </c>
      <c r="AG6" s="37" t="s">
        <v>182</v>
      </c>
      <c r="AH6" s="46" t="s">
        <v>393</v>
      </c>
      <c r="AI6" s="160">
        <v>0.0</v>
      </c>
      <c r="AJ6" s="58" t="s">
        <v>394</v>
      </c>
      <c r="AK6" s="170">
        <v>0.0</v>
      </c>
      <c r="AL6" s="50">
        <f t="shared" si="1"/>
        <v>44845</v>
      </c>
      <c r="AM6" s="51">
        <f t="shared" si="2"/>
        <v>-9</v>
      </c>
      <c r="AN6" s="52" t="str">
        <f t="shared" si="3"/>
        <v>Reporte ok</v>
      </c>
      <c r="AO6" s="53"/>
      <c r="AP6" s="54"/>
    </row>
    <row r="7" ht="67.5" customHeight="1">
      <c r="A7" s="35"/>
      <c r="B7" s="36">
        <v>4.0</v>
      </c>
      <c r="C7" s="37" t="s">
        <v>364</v>
      </c>
      <c r="D7" s="37" t="s">
        <v>365</v>
      </c>
      <c r="E7" s="37" t="s">
        <v>366</v>
      </c>
      <c r="F7" s="38">
        <v>2.019011000276E12</v>
      </c>
      <c r="G7" s="37" t="s">
        <v>367</v>
      </c>
      <c r="H7" s="37" t="s">
        <v>380</v>
      </c>
      <c r="I7" s="37" t="s">
        <v>381</v>
      </c>
      <c r="J7" s="37" t="s">
        <v>395</v>
      </c>
      <c r="K7" s="39" t="s">
        <v>74</v>
      </c>
      <c r="L7" s="39" t="s">
        <v>75</v>
      </c>
      <c r="M7" s="39" t="s">
        <v>76</v>
      </c>
      <c r="N7" s="40" t="s">
        <v>396</v>
      </c>
      <c r="O7" s="41"/>
      <c r="P7" s="159">
        <v>1.0</v>
      </c>
      <c r="Q7" s="39" t="s">
        <v>397</v>
      </c>
      <c r="R7" s="41" t="s">
        <v>398</v>
      </c>
      <c r="S7" s="57" t="s">
        <v>107</v>
      </c>
      <c r="T7" s="159">
        <v>0.0</v>
      </c>
      <c r="U7" s="159">
        <v>0.0</v>
      </c>
      <c r="V7" s="159">
        <v>0.0</v>
      </c>
      <c r="W7" s="159">
        <v>1.0</v>
      </c>
      <c r="X7" s="45" t="s">
        <v>365</v>
      </c>
      <c r="Y7" s="37" t="s">
        <v>374</v>
      </c>
      <c r="Z7" s="37" t="s">
        <v>375</v>
      </c>
      <c r="AA7" s="37" t="s">
        <v>376</v>
      </c>
      <c r="AB7" s="37" t="s">
        <v>85</v>
      </c>
      <c r="AC7" s="37" t="s">
        <v>179</v>
      </c>
      <c r="AD7" s="37" t="s">
        <v>377</v>
      </c>
      <c r="AE7" s="37" t="s">
        <v>88</v>
      </c>
      <c r="AF7" s="37" t="s">
        <v>311</v>
      </c>
      <c r="AG7" s="37" t="s">
        <v>182</v>
      </c>
      <c r="AH7" s="46" t="s">
        <v>399</v>
      </c>
      <c r="AI7" s="160">
        <v>0.0</v>
      </c>
      <c r="AJ7" s="58" t="s">
        <v>394</v>
      </c>
      <c r="AK7" s="170">
        <v>0.0</v>
      </c>
      <c r="AL7" s="50">
        <f t="shared" si="1"/>
        <v>44845</v>
      </c>
      <c r="AM7" s="51">
        <f t="shared" si="2"/>
        <v>-9</v>
      </c>
      <c r="AN7" s="52" t="str">
        <f t="shared" si="3"/>
        <v>Reporte ok</v>
      </c>
      <c r="AO7" s="53"/>
      <c r="AP7" s="54"/>
    </row>
    <row r="8" ht="67.5" customHeight="1">
      <c r="A8" s="35"/>
      <c r="B8" s="36">
        <v>5.0</v>
      </c>
      <c r="C8" s="37" t="s">
        <v>364</v>
      </c>
      <c r="D8" s="37" t="s">
        <v>365</v>
      </c>
      <c r="E8" s="37" t="s">
        <v>366</v>
      </c>
      <c r="F8" s="38">
        <v>2.019011000276E12</v>
      </c>
      <c r="G8" s="37" t="s">
        <v>367</v>
      </c>
      <c r="H8" s="37" t="s">
        <v>380</v>
      </c>
      <c r="I8" s="37" t="s">
        <v>381</v>
      </c>
      <c r="J8" s="37" t="s">
        <v>400</v>
      </c>
      <c r="K8" s="39" t="s">
        <v>74</v>
      </c>
      <c r="L8" s="39" t="s">
        <v>75</v>
      </c>
      <c r="M8" s="39" t="s">
        <v>76</v>
      </c>
      <c r="N8" s="40" t="s">
        <v>401</v>
      </c>
      <c r="O8" s="41"/>
      <c r="P8" s="159">
        <v>12.0</v>
      </c>
      <c r="Q8" s="39" t="s">
        <v>402</v>
      </c>
      <c r="R8" s="41" t="s">
        <v>403</v>
      </c>
      <c r="S8" s="57" t="s">
        <v>175</v>
      </c>
      <c r="T8" s="159">
        <v>3.0</v>
      </c>
      <c r="U8" s="159">
        <v>3.0</v>
      </c>
      <c r="V8" s="159">
        <v>3.0</v>
      </c>
      <c r="W8" s="159">
        <v>3.0</v>
      </c>
      <c r="X8" s="45" t="s">
        <v>365</v>
      </c>
      <c r="Y8" s="37" t="s">
        <v>374</v>
      </c>
      <c r="Z8" s="37" t="s">
        <v>375</v>
      </c>
      <c r="AA8" s="37" t="s">
        <v>376</v>
      </c>
      <c r="AB8" s="37" t="s">
        <v>85</v>
      </c>
      <c r="AC8" s="37" t="s">
        <v>179</v>
      </c>
      <c r="AD8" s="37" t="s">
        <v>377</v>
      </c>
      <c r="AE8" s="37" t="s">
        <v>88</v>
      </c>
      <c r="AF8" s="37" t="s">
        <v>311</v>
      </c>
      <c r="AG8" s="37" t="s">
        <v>182</v>
      </c>
      <c r="AH8" s="46" t="s">
        <v>236</v>
      </c>
      <c r="AI8" s="160">
        <v>3.0</v>
      </c>
      <c r="AJ8" s="58" t="s">
        <v>404</v>
      </c>
      <c r="AK8" s="60" t="s">
        <v>405</v>
      </c>
      <c r="AL8" s="50">
        <f t="shared" si="1"/>
        <v>44845</v>
      </c>
      <c r="AM8" s="51">
        <f t="shared" si="2"/>
        <v>-9</v>
      </c>
      <c r="AN8" s="52" t="str">
        <f t="shared" si="3"/>
        <v>Reporte ok</v>
      </c>
      <c r="AO8" s="53"/>
      <c r="AP8" s="54"/>
    </row>
    <row r="9" ht="67.5" customHeight="1">
      <c r="A9" s="35"/>
      <c r="B9" s="36">
        <v>6.0</v>
      </c>
      <c r="C9" s="37" t="s">
        <v>364</v>
      </c>
      <c r="D9" s="37" t="s">
        <v>365</v>
      </c>
      <c r="E9" s="37" t="s">
        <v>406</v>
      </c>
      <c r="F9" s="38">
        <v>2.019011000275E12</v>
      </c>
      <c r="G9" s="37" t="s">
        <v>407</v>
      </c>
      <c r="H9" s="37" t="s">
        <v>408</v>
      </c>
      <c r="I9" s="37" t="s">
        <v>409</v>
      </c>
      <c r="J9" s="37" t="s">
        <v>410</v>
      </c>
      <c r="K9" s="39" t="s">
        <v>303</v>
      </c>
      <c r="L9" s="39" t="s">
        <v>75</v>
      </c>
      <c r="M9" s="39" t="s">
        <v>76</v>
      </c>
      <c r="N9" s="40" t="s">
        <v>411</v>
      </c>
      <c r="O9" s="41">
        <v>3.0</v>
      </c>
      <c r="P9" s="159">
        <v>4.0</v>
      </c>
      <c r="Q9" s="39" t="s">
        <v>412</v>
      </c>
      <c r="R9" s="41" t="s">
        <v>373</v>
      </c>
      <c r="S9" s="57" t="s">
        <v>101</v>
      </c>
      <c r="T9" s="159">
        <v>1.0</v>
      </c>
      <c r="U9" s="159">
        <v>1.0</v>
      </c>
      <c r="V9" s="159">
        <v>1.0</v>
      </c>
      <c r="W9" s="159">
        <v>1.0</v>
      </c>
      <c r="X9" s="45" t="s">
        <v>365</v>
      </c>
      <c r="Y9" s="37" t="s">
        <v>374</v>
      </c>
      <c r="Z9" s="37" t="s">
        <v>375</v>
      </c>
      <c r="AA9" s="37" t="s">
        <v>376</v>
      </c>
      <c r="AB9" s="37" t="s">
        <v>85</v>
      </c>
      <c r="AC9" s="37" t="s">
        <v>179</v>
      </c>
      <c r="AD9" s="37" t="s">
        <v>377</v>
      </c>
      <c r="AE9" s="37" t="s">
        <v>88</v>
      </c>
      <c r="AF9" s="37" t="s">
        <v>311</v>
      </c>
      <c r="AG9" s="37" t="s">
        <v>182</v>
      </c>
      <c r="AH9" s="46" t="s">
        <v>97</v>
      </c>
      <c r="AI9" s="160">
        <v>1.0</v>
      </c>
      <c r="AJ9" s="58" t="s">
        <v>413</v>
      </c>
      <c r="AK9" s="59" t="s">
        <v>414</v>
      </c>
      <c r="AL9" s="50">
        <f t="shared" si="1"/>
        <v>44845</v>
      </c>
      <c r="AM9" s="51">
        <f t="shared" si="2"/>
        <v>-9</v>
      </c>
      <c r="AN9" s="52" t="str">
        <f t="shared" si="3"/>
        <v>Reporte ok</v>
      </c>
      <c r="AO9" s="53"/>
      <c r="AP9" s="54"/>
    </row>
    <row r="10" ht="67.5" customHeight="1">
      <c r="A10" s="35"/>
      <c r="B10" s="36">
        <v>7.0</v>
      </c>
      <c r="C10" s="37" t="s">
        <v>364</v>
      </c>
      <c r="D10" s="37" t="s">
        <v>365</v>
      </c>
      <c r="E10" s="37" t="s">
        <v>366</v>
      </c>
      <c r="F10" s="38">
        <v>2.019011000276E12</v>
      </c>
      <c r="G10" s="37" t="s">
        <v>367</v>
      </c>
      <c r="H10" s="37" t="s">
        <v>380</v>
      </c>
      <c r="I10" s="37" t="s">
        <v>381</v>
      </c>
      <c r="J10" s="37" t="s">
        <v>389</v>
      </c>
      <c r="K10" s="39" t="s">
        <v>74</v>
      </c>
      <c r="L10" s="39" t="s">
        <v>75</v>
      </c>
      <c r="M10" s="39" t="s">
        <v>76</v>
      </c>
      <c r="N10" s="40" t="s">
        <v>415</v>
      </c>
      <c r="O10" s="41"/>
      <c r="P10" s="159">
        <v>18.0</v>
      </c>
      <c r="Q10" s="39" t="s">
        <v>416</v>
      </c>
      <c r="R10" s="41" t="s">
        <v>417</v>
      </c>
      <c r="S10" s="57" t="s">
        <v>175</v>
      </c>
      <c r="T10" s="159">
        <v>6.0</v>
      </c>
      <c r="U10" s="159">
        <v>4.0</v>
      </c>
      <c r="V10" s="159">
        <v>5.0</v>
      </c>
      <c r="W10" s="159">
        <v>3.0</v>
      </c>
      <c r="X10" s="45" t="s">
        <v>365</v>
      </c>
      <c r="Y10" s="37" t="s">
        <v>374</v>
      </c>
      <c r="Z10" s="37" t="s">
        <v>375</v>
      </c>
      <c r="AA10" s="37" t="s">
        <v>376</v>
      </c>
      <c r="AB10" s="37" t="s">
        <v>85</v>
      </c>
      <c r="AC10" s="37" t="s">
        <v>179</v>
      </c>
      <c r="AD10" s="37" t="s">
        <v>377</v>
      </c>
      <c r="AE10" s="37" t="s">
        <v>88</v>
      </c>
      <c r="AF10" s="37" t="s">
        <v>311</v>
      </c>
      <c r="AG10" s="37" t="s">
        <v>182</v>
      </c>
      <c r="AH10" s="46" t="s">
        <v>418</v>
      </c>
      <c r="AI10" s="160">
        <v>5.0</v>
      </c>
      <c r="AJ10" s="58" t="s">
        <v>419</v>
      </c>
      <c r="AK10" s="60" t="s">
        <v>420</v>
      </c>
      <c r="AL10" s="50">
        <f t="shared" si="1"/>
        <v>44845</v>
      </c>
      <c r="AM10" s="51">
        <f t="shared" si="2"/>
        <v>-9</v>
      </c>
      <c r="AN10" s="52" t="str">
        <f t="shared" si="3"/>
        <v>Reporte ok</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7 AM4:AM17">
    <cfRule type="cellIs" dxfId="0" priority="1" operator="greaterThan">
      <formula>0</formula>
    </cfRule>
  </conditionalFormatting>
  <conditionalFormatting sqref="AJ4:AJ7 AM4:AM17">
    <cfRule type="cellIs" dxfId="1" priority="2" operator="lessThan">
      <formula>0</formula>
    </cfRule>
  </conditionalFormatting>
  <hyperlinks>
    <hyperlink display="Home" location="Home!A1" ref="B1"/>
    <hyperlink r:id="rId1" ref="AK4"/>
    <hyperlink r:id="rId2" ref="AK5"/>
    <hyperlink r:id="rId3" ref="AK8"/>
    <hyperlink r:id="rId4" ref="AK9"/>
    <hyperlink r:id="rId5" ref="AK10"/>
  </hyperlinks>
  <printOptions gridLines="1" horizontalCentered="1"/>
  <pageMargins bottom="0.75" footer="0.0" header="0.0" left="0.7" right="0.7" top="0.75"/>
  <pageSetup cellComments="atEnd" orientation="portrait" pageOrder="overThenDown"/>
  <drawing r:id="rId6"/>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421</v>
      </c>
      <c r="D4" s="37" t="s">
        <v>2</v>
      </c>
      <c r="E4" s="37" t="s">
        <v>69</v>
      </c>
      <c r="F4" s="38">
        <v>2.018011000241E12</v>
      </c>
      <c r="G4" s="37" t="s">
        <v>70</v>
      </c>
      <c r="H4" s="37" t="s">
        <v>71</v>
      </c>
      <c r="I4" s="37" t="s">
        <v>72</v>
      </c>
      <c r="J4" s="37" t="s">
        <v>113</v>
      </c>
      <c r="K4" s="39" t="s">
        <v>74</v>
      </c>
      <c r="L4" s="39" t="s">
        <v>75</v>
      </c>
      <c r="M4" s="39" t="s">
        <v>76</v>
      </c>
      <c r="N4" s="40" t="s">
        <v>422</v>
      </c>
      <c r="O4" s="41"/>
      <c r="P4" s="159">
        <v>12.0</v>
      </c>
      <c r="Q4" s="39" t="s">
        <v>423</v>
      </c>
      <c r="R4" s="41" t="s">
        <v>424</v>
      </c>
      <c r="S4" s="43" t="s">
        <v>175</v>
      </c>
      <c r="T4" s="159">
        <v>3.0</v>
      </c>
      <c r="U4" s="159">
        <v>3.0</v>
      </c>
      <c r="V4" s="159">
        <v>3.0</v>
      </c>
      <c r="W4" s="159">
        <v>3.0</v>
      </c>
      <c r="X4" s="45" t="s">
        <v>2</v>
      </c>
      <c r="Y4" s="37" t="s">
        <v>425</v>
      </c>
      <c r="Z4" s="37" t="s">
        <v>426</v>
      </c>
      <c r="AA4" s="37" t="s">
        <v>427</v>
      </c>
      <c r="AB4" s="37" t="s">
        <v>85</v>
      </c>
      <c r="AC4" s="37" t="s">
        <v>108</v>
      </c>
      <c r="AD4" s="37" t="s">
        <v>87</v>
      </c>
      <c r="AE4" s="37" t="s">
        <v>180</v>
      </c>
      <c r="AF4" s="37" t="s">
        <v>181</v>
      </c>
      <c r="AG4" s="37" t="s">
        <v>90</v>
      </c>
      <c r="AH4" s="46" t="s">
        <v>97</v>
      </c>
      <c r="AI4" s="160">
        <v>2.0</v>
      </c>
      <c r="AJ4" s="48" t="s">
        <v>428</v>
      </c>
      <c r="AK4" s="162" t="s">
        <v>429</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421</v>
      </c>
      <c r="D5" s="37" t="s">
        <v>2</v>
      </c>
      <c r="E5" s="37" t="s">
        <v>69</v>
      </c>
      <c r="F5" s="38">
        <v>2.018011000241E12</v>
      </c>
      <c r="G5" s="37" t="s">
        <v>70</v>
      </c>
      <c r="H5" s="37" t="s">
        <v>71</v>
      </c>
      <c r="I5" s="37" t="s">
        <v>72</v>
      </c>
      <c r="J5" s="37" t="s">
        <v>113</v>
      </c>
      <c r="K5" s="39" t="s">
        <v>74</v>
      </c>
      <c r="L5" s="39" t="s">
        <v>75</v>
      </c>
      <c r="M5" s="39" t="s">
        <v>76</v>
      </c>
      <c r="N5" s="40" t="s">
        <v>430</v>
      </c>
      <c r="O5" s="41"/>
      <c r="P5" s="159">
        <v>12.0</v>
      </c>
      <c r="Q5" s="39" t="s">
        <v>431</v>
      </c>
      <c r="R5" s="41" t="s">
        <v>432</v>
      </c>
      <c r="S5" s="43" t="s">
        <v>175</v>
      </c>
      <c r="T5" s="159">
        <v>3.0</v>
      </c>
      <c r="U5" s="159">
        <v>3.0</v>
      </c>
      <c r="V5" s="159">
        <v>3.0</v>
      </c>
      <c r="W5" s="159">
        <v>3.0</v>
      </c>
      <c r="X5" s="45" t="s">
        <v>2</v>
      </c>
      <c r="Y5" s="37" t="s">
        <v>425</v>
      </c>
      <c r="Z5" s="37" t="s">
        <v>426</v>
      </c>
      <c r="AA5" s="37" t="s">
        <v>427</v>
      </c>
      <c r="AB5" s="37" t="s">
        <v>85</v>
      </c>
      <c r="AC5" s="37" t="s">
        <v>108</v>
      </c>
      <c r="AD5" s="37" t="s">
        <v>87</v>
      </c>
      <c r="AE5" s="37" t="s">
        <v>180</v>
      </c>
      <c r="AF5" s="37" t="s">
        <v>433</v>
      </c>
      <c r="AG5" s="37" t="s">
        <v>90</v>
      </c>
      <c r="AH5" s="46" t="s">
        <v>97</v>
      </c>
      <c r="AI5" s="160">
        <v>3.0</v>
      </c>
      <c r="AJ5" s="55" t="s">
        <v>434</v>
      </c>
      <c r="AK5" s="162" t="s">
        <v>435</v>
      </c>
      <c r="AL5" s="50">
        <f t="shared" si="1"/>
        <v>44845</v>
      </c>
      <c r="AM5" s="51">
        <f t="shared" si="2"/>
        <v>-9</v>
      </c>
      <c r="AN5" s="52" t="str">
        <f t="shared" si="3"/>
        <v>Reporte ok</v>
      </c>
      <c r="AO5" s="53"/>
      <c r="AP5" s="54"/>
    </row>
    <row r="6" ht="67.5" customHeight="1">
      <c r="A6" s="35"/>
      <c r="B6" s="36"/>
      <c r="C6" s="37"/>
      <c r="D6" s="37"/>
      <c r="E6" s="37"/>
      <c r="F6" s="38"/>
      <c r="G6" s="37"/>
      <c r="H6" s="37"/>
      <c r="I6" s="37"/>
      <c r="J6" s="37"/>
      <c r="K6" s="39"/>
      <c r="L6" s="39"/>
      <c r="M6" s="39"/>
      <c r="N6" s="40"/>
      <c r="O6" s="41"/>
      <c r="P6" s="44"/>
      <c r="Q6" s="39"/>
      <c r="R6" s="41"/>
      <c r="S6" s="57"/>
      <c r="T6" s="44"/>
      <c r="U6" s="44"/>
      <c r="V6" s="44"/>
      <c r="W6" s="44"/>
      <c r="X6" s="45"/>
      <c r="Y6" s="37"/>
      <c r="Z6" s="37"/>
      <c r="AA6" s="37"/>
      <c r="AB6" s="37"/>
      <c r="AC6" s="37"/>
      <c r="AD6" s="37"/>
      <c r="AE6" s="37"/>
      <c r="AF6" s="37"/>
      <c r="AG6" s="37"/>
      <c r="AH6" s="46"/>
      <c r="AI6" s="61"/>
      <c r="AJ6" s="58"/>
      <c r="AK6" s="65"/>
      <c r="AL6" s="50">
        <f t="shared" si="1"/>
        <v>44845</v>
      </c>
      <c r="AM6" s="51">
        <f t="shared" si="2"/>
        <v>-9</v>
      </c>
      <c r="AN6" s="52" t="str">
        <f t="shared" si="3"/>
        <v>Pend. Ejec. Trim.
Pend. Just. Trim.
Pend. Evid. Trim.
</v>
      </c>
      <c r="AO6" s="53"/>
      <c r="AP6" s="54"/>
    </row>
    <row r="7" ht="67.5" customHeight="1">
      <c r="A7" s="35"/>
      <c r="B7" s="36"/>
      <c r="C7" s="37"/>
      <c r="D7" s="37"/>
      <c r="E7" s="37"/>
      <c r="F7" s="38"/>
      <c r="G7" s="37"/>
      <c r="H7" s="37"/>
      <c r="I7" s="37"/>
      <c r="J7" s="37"/>
      <c r="K7" s="39"/>
      <c r="L7" s="39"/>
      <c r="M7" s="39"/>
      <c r="N7" s="40"/>
      <c r="O7" s="41"/>
      <c r="P7" s="42"/>
      <c r="Q7" s="39"/>
      <c r="R7" s="41"/>
      <c r="S7" s="57"/>
      <c r="T7" s="42"/>
      <c r="U7" s="42"/>
      <c r="V7" s="42"/>
      <c r="W7" s="42"/>
      <c r="X7" s="45"/>
      <c r="Y7" s="37"/>
      <c r="Z7" s="37"/>
      <c r="AA7" s="37"/>
      <c r="AB7" s="37"/>
      <c r="AC7" s="37"/>
      <c r="AD7" s="37"/>
      <c r="AE7" s="37"/>
      <c r="AF7" s="37"/>
      <c r="AG7" s="37"/>
      <c r="AH7" s="46"/>
      <c r="AI7" s="61"/>
      <c r="AJ7" s="58"/>
      <c r="AK7" s="65"/>
      <c r="AL7" s="50">
        <f t="shared" si="1"/>
        <v>44845</v>
      </c>
      <c r="AM7" s="51">
        <f t="shared" si="2"/>
        <v>-9</v>
      </c>
      <c r="AN7" s="52" t="str">
        <f t="shared" si="3"/>
        <v>Pend. Ejec. Trim.
Pend. Just. Trim.
Pend. Evid. Trim.
</v>
      </c>
      <c r="AO7" s="53"/>
      <c r="AP7" s="54"/>
    </row>
    <row r="8" ht="67.5" customHeight="1">
      <c r="A8" s="35"/>
      <c r="B8" s="36"/>
      <c r="C8" s="37"/>
      <c r="D8" s="37"/>
      <c r="E8" s="37"/>
      <c r="F8" s="38"/>
      <c r="G8" s="37"/>
      <c r="H8" s="37"/>
      <c r="I8" s="37"/>
      <c r="J8" s="37"/>
      <c r="K8" s="39"/>
      <c r="L8" s="39"/>
      <c r="M8" s="39"/>
      <c r="N8" s="40"/>
      <c r="O8" s="41"/>
      <c r="P8" s="42"/>
      <c r="Q8" s="39"/>
      <c r="R8" s="41"/>
      <c r="S8" s="57"/>
      <c r="T8" s="42"/>
      <c r="U8" s="42"/>
      <c r="V8" s="42"/>
      <c r="W8" s="42"/>
      <c r="X8" s="45"/>
      <c r="Y8" s="37"/>
      <c r="Z8" s="37"/>
      <c r="AA8" s="37"/>
      <c r="AB8" s="37"/>
      <c r="AC8" s="37"/>
      <c r="AD8" s="37"/>
      <c r="AE8" s="37"/>
      <c r="AF8" s="37"/>
      <c r="AG8" s="37"/>
      <c r="AH8" s="46"/>
      <c r="AI8" s="61"/>
      <c r="AJ8" s="58"/>
      <c r="AK8" s="63"/>
      <c r="AL8" s="50">
        <f t="shared" si="1"/>
        <v>44845</v>
      </c>
      <c r="AM8" s="51">
        <f t="shared" si="2"/>
        <v>-9</v>
      </c>
      <c r="AN8" s="52" t="str">
        <f t="shared" si="3"/>
        <v>Pend. Ejec. Trim.
Pend. Just. Trim.
Pend. Evid. Trim.
</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436</v>
      </c>
      <c r="D4" s="37" t="s">
        <v>437</v>
      </c>
      <c r="E4" s="37" t="s">
        <v>69</v>
      </c>
      <c r="F4" s="38">
        <v>2.018011000241E12</v>
      </c>
      <c r="G4" s="37" t="s">
        <v>70</v>
      </c>
      <c r="H4" s="37" t="s">
        <v>71</v>
      </c>
      <c r="I4" s="37" t="s">
        <v>438</v>
      </c>
      <c r="J4" s="37" t="s">
        <v>439</v>
      </c>
      <c r="K4" s="39" t="s">
        <v>74</v>
      </c>
      <c r="L4" s="39" t="s">
        <v>75</v>
      </c>
      <c r="M4" s="39" t="s">
        <v>76</v>
      </c>
      <c r="N4" s="40" t="s">
        <v>440</v>
      </c>
      <c r="O4" s="41"/>
      <c r="P4" s="64">
        <v>2.0</v>
      </c>
      <c r="Q4" s="39" t="s">
        <v>441</v>
      </c>
      <c r="R4" s="41" t="s">
        <v>442</v>
      </c>
      <c r="S4" s="43" t="s">
        <v>80</v>
      </c>
      <c r="T4" s="64">
        <v>0.0</v>
      </c>
      <c r="U4" s="64">
        <v>1.0</v>
      </c>
      <c r="V4" s="64">
        <v>0.0</v>
      </c>
      <c r="W4" s="64">
        <v>1.0</v>
      </c>
      <c r="X4" s="45" t="s">
        <v>437</v>
      </c>
      <c r="Y4" s="37" t="s">
        <v>82</v>
      </c>
      <c r="Z4" s="37" t="s">
        <v>443</v>
      </c>
      <c r="AA4" s="37" t="s">
        <v>84</v>
      </c>
      <c r="AB4" s="37" t="s">
        <v>444</v>
      </c>
      <c r="AC4" s="37" t="s">
        <v>445</v>
      </c>
      <c r="AD4" s="37" t="s">
        <v>87</v>
      </c>
      <c r="AE4" s="37" t="s">
        <v>180</v>
      </c>
      <c r="AF4" s="37" t="s">
        <v>437</v>
      </c>
      <c r="AG4" s="37" t="s">
        <v>90</v>
      </c>
      <c r="AH4" s="46" t="s">
        <v>97</v>
      </c>
      <c r="AI4" s="166">
        <v>0.0</v>
      </c>
      <c r="AJ4" s="48" t="s">
        <v>446</v>
      </c>
      <c r="AK4" s="56" t="s">
        <v>447</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436</v>
      </c>
      <c r="D5" s="37" t="s">
        <v>437</v>
      </c>
      <c r="E5" s="37" t="s">
        <v>69</v>
      </c>
      <c r="F5" s="38">
        <v>2.018011000241E12</v>
      </c>
      <c r="G5" s="37" t="s">
        <v>70</v>
      </c>
      <c r="H5" s="37" t="s">
        <v>71</v>
      </c>
      <c r="I5" s="37" t="s">
        <v>438</v>
      </c>
      <c r="J5" s="37" t="s">
        <v>439</v>
      </c>
      <c r="K5" s="39" t="s">
        <v>74</v>
      </c>
      <c r="L5" s="39" t="s">
        <v>75</v>
      </c>
      <c r="M5" s="39" t="s">
        <v>76</v>
      </c>
      <c r="N5" s="40" t="s">
        <v>440</v>
      </c>
      <c r="O5" s="41"/>
      <c r="P5" s="64">
        <v>4.0</v>
      </c>
      <c r="Q5" s="39" t="s">
        <v>448</v>
      </c>
      <c r="R5" s="41" t="s">
        <v>449</v>
      </c>
      <c r="S5" s="43" t="s">
        <v>101</v>
      </c>
      <c r="T5" s="64">
        <v>1.0</v>
      </c>
      <c r="U5" s="64">
        <v>1.0</v>
      </c>
      <c r="V5" s="64">
        <v>1.0</v>
      </c>
      <c r="W5" s="64">
        <v>1.0</v>
      </c>
      <c r="X5" s="45" t="s">
        <v>437</v>
      </c>
      <c r="Y5" s="37" t="s">
        <v>82</v>
      </c>
      <c r="Z5" s="37" t="s">
        <v>443</v>
      </c>
      <c r="AA5" s="37" t="s">
        <v>84</v>
      </c>
      <c r="AB5" s="37" t="s">
        <v>444</v>
      </c>
      <c r="AC5" s="37" t="s">
        <v>445</v>
      </c>
      <c r="AD5" s="37" t="s">
        <v>87</v>
      </c>
      <c r="AE5" s="37" t="s">
        <v>180</v>
      </c>
      <c r="AF5" s="37" t="s">
        <v>437</v>
      </c>
      <c r="AG5" s="37" t="s">
        <v>90</v>
      </c>
      <c r="AH5" s="46" t="s">
        <v>97</v>
      </c>
      <c r="AI5" s="47">
        <v>1.0</v>
      </c>
      <c r="AJ5" s="171" t="s">
        <v>450</v>
      </c>
      <c r="AK5" s="162" t="s">
        <v>451</v>
      </c>
      <c r="AL5" s="50">
        <f t="shared" si="1"/>
        <v>44845</v>
      </c>
      <c r="AM5" s="51">
        <f t="shared" si="2"/>
        <v>-9</v>
      </c>
      <c r="AN5" s="52" t="str">
        <f t="shared" si="3"/>
        <v>Reporte ok</v>
      </c>
      <c r="AO5" s="53"/>
      <c r="AP5" s="54"/>
    </row>
    <row r="6" ht="67.5" customHeight="1">
      <c r="A6" s="35"/>
      <c r="B6" s="36">
        <v>3.0</v>
      </c>
      <c r="C6" s="37" t="s">
        <v>436</v>
      </c>
      <c r="D6" s="37" t="s">
        <v>437</v>
      </c>
      <c r="E6" s="37" t="s">
        <v>69</v>
      </c>
      <c r="F6" s="38">
        <v>2.018011000241E12</v>
      </c>
      <c r="G6" s="37" t="s">
        <v>70</v>
      </c>
      <c r="H6" s="37" t="s">
        <v>71</v>
      </c>
      <c r="I6" s="37" t="s">
        <v>438</v>
      </c>
      <c r="J6" s="37" t="s">
        <v>439</v>
      </c>
      <c r="K6" s="39" t="s">
        <v>74</v>
      </c>
      <c r="L6" s="39" t="s">
        <v>75</v>
      </c>
      <c r="M6" s="39" t="s">
        <v>76</v>
      </c>
      <c r="N6" s="40" t="s">
        <v>440</v>
      </c>
      <c r="O6" s="41"/>
      <c r="P6" s="64">
        <v>2.0</v>
      </c>
      <c r="Q6" s="39" t="s">
        <v>452</v>
      </c>
      <c r="R6" s="41" t="s">
        <v>453</v>
      </c>
      <c r="S6" s="57" t="s">
        <v>80</v>
      </c>
      <c r="T6" s="64">
        <v>0.0</v>
      </c>
      <c r="U6" s="64">
        <v>0.0</v>
      </c>
      <c r="V6" s="64">
        <v>1.0</v>
      </c>
      <c r="W6" s="64">
        <v>1.0</v>
      </c>
      <c r="X6" s="45" t="s">
        <v>437</v>
      </c>
      <c r="Y6" s="37" t="s">
        <v>82</v>
      </c>
      <c r="Z6" s="37" t="s">
        <v>443</v>
      </c>
      <c r="AA6" s="37" t="s">
        <v>84</v>
      </c>
      <c r="AB6" s="37" t="s">
        <v>444</v>
      </c>
      <c r="AC6" s="37" t="s">
        <v>445</v>
      </c>
      <c r="AD6" s="37" t="s">
        <v>87</v>
      </c>
      <c r="AE6" s="37" t="s">
        <v>180</v>
      </c>
      <c r="AF6" s="37" t="s">
        <v>437</v>
      </c>
      <c r="AG6" s="37" t="s">
        <v>90</v>
      </c>
      <c r="AH6" s="46" t="s">
        <v>97</v>
      </c>
      <c r="AI6" s="47">
        <v>1.0</v>
      </c>
      <c r="AJ6" s="58" t="s">
        <v>454</v>
      </c>
      <c r="AK6" s="59" t="s">
        <v>455</v>
      </c>
      <c r="AL6" s="50">
        <f t="shared" si="1"/>
        <v>44845</v>
      </c>
      <c r="AM6" s="51">
        <f t="shared" si="2"/>
        <v>-9</v>
      </c>
      <c r="AN6" s="52" t="str">
        <f t="shared" si="3"/>
        <v>Reporte ok</v>
      </c>
      <c r="AO6" s="53"/>
      <c r="AP6" s="54"/>
    </row>
    <row r="7" ht="67.5" customHeight="1">
      <c r="A7" s="35"/>
      <c r="B7" s="36"/>
      <c r="C7" s="37"/>
      <c r="D7" s="37"/>
      <c r="E7" s="37"/>
      <c r="F7" s="38"/>
      <c r="G7" s="37"/>
      <c r="H7" s="37"/>
      <c r="I7" s="37"/>
      <c r="J7" s="37"/>
      <c r="K7" s="39"/>
      <c r="L7" s="39"/>
      <c r="M7" s="39"/>
      <c r="N7" s="40"/>
      <c r="O7" s="41"/>
      <c r="P7" s="42"/>
      <c r="Q7" s="39"/>
      <c r="R7" s="41"/>
      <c r="S7" s="57"/>
      <c r="T7" s="42"/>
      <c r="U7" s="42"/>
      <c r="V7" s="42"/>
      <c r="W7" s="42"/>
      <c r="X7" s="45"/>
      <c r="Y7" s="37"/>
      <c r="Z7" s="37"/>
      <c r="AA7" s="37"/>
      <c r="AB7" s="37"/>
      <c r="AC7" s="37"/>
      <c r="AD7" s="37"/>
      <c r="AE7" s="37"/>
      <c r="AF7" s="37"/>
      <c r="AG7" s="37"/>
      <c r="AH7" s="46"/>
      <c r="AI7" s="61"/>
      <c r="AJ7" s="58"/>
      <c r="AK7" s="65"/>
      <c r="AL7" s="50">
        <f t="shared" si="1"/>
        <v>44845</v>
      </c>
      <c r="AM7" s="51">
        <f t="shared" si="2"/>
        <v>-9</v>
      </c>
      <c r="AN7" s="52" t="str">
        <f t="shared" si="3"/>
        <v>Pend. Ejec. Trim.
Pend. Just. Trim.
Pend. Evid. Trim.
</v>
      </c>
      <c r="AO7" s="53"/>
      <c r="AP7" s="54"/>
    </row>
    <row r="8" ht="67.5" customHeight="1">
      <c r="A8" s="35"/>
      <c r="B8" s="36"/>
      <c r="C8" s="37"/>
      <c r="D8" s="37"/>
      <c r="E8" s="37"/>
      <c r="F8" s="38"/>
      <c r="G8" s="37"/>
      <c r="H8" s="37"/>
      <c r="I8" s="37"/>
      <c r="J8" s="37"/>
      <c r="K8" s="39"/>
      <c r="L8" s="39"/>
      <c r="M8" s="39"/>
      <c r="N8" s="40"/>
      <c r="O8" s="41"/>
      <c r="P8" s="42"/>
      <c r="Q8" s="39"/>
      <c r="R8" s="41"/>
      <c r="S8" s="57"/>
      <c r="T8" s="42"/>
      <c r="U8" s="42"/>
      <c r="V8" s="42"/>
      <c r="W8" s="42"/>
      <c r="X8" s="45"/>
      <c r="Y8" s="37"/>
      <c r="Z8" s="37"/>
      <c r="AA8" s="37"/>
      <c r="AB8" s="37"/>
      <c r="AC8" s="37"/>
      <c r="AD8" s="37"/>
      <c r="AE8" s="37"/>
      <c r="AF8" s="37"/>
      <c r="AG8" s="37"/>
      <c r="AH8" s="46"/>
      <c r="AI8" s="61"/>
      <c r="AJ8" s="58"/>
      <c r="AK8" s="63"/>
      <c r="AL8" s="50">
        <f t="shared" si="1"/>
        <v>44845</v>
      </c>
      <c r="AM8" s="51">
        <f t="shared" si="2"/>
        <v>-9</v>
      </c>
      <c r="AN8" s="52" t="str">
        <f t="shared" si="3"/>
        <v>Pend. Ejec. Trim.
Pend. Just. Trim.
Pend. Evid. Trim.
</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6"/>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5"/>
    <hyperlink r:id="rId2" ref="AK6"/>
  </hyperlinks>
  <printOptions gridLines="1" horizontalCentered="1"/>
  <pageMargins bottom="0.75" footer="0.0" header="0.0" left="0.7" right="0.7" top="0.75"/>
  <pageSetup cellComments="atEnd" orientation="portrait" pageOrder="overThenDown"/>
  <drawing r:id="rId3"/>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47.75"/>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456</v>
      </c>
      <c r="D4" s="37" t="s">
        <v>457</v>
      </c>
      <c r="E4" s="37" t="s">
        <v>69</v>
      </c>
      <c r="F4" s="38">
        <v>2.018011000241E12</v>
      </c>
      <c r="G4" s="37" t="s">
        <v>70</v>
      </c>
      <c r="H4" s="37" t="s">
        <v>71</v>
      </c>
      <c r="I4" s="37" t="s">
        <v>72</v>
      </c>
      <c r="J4" s="37" t="s">
        <v>113</v>
      </c>
      <c r="K4" s="39" t="s">
        <v>74</v>
      </c>
      <c r="L4" s="39" t="s">
        <v>325</v>
      </c>
      <c r="M4" s="39" t="s">
        <v>114</v>
      </c>
      <c r="N4" s="40" t="s">
        <v>458</v>
      </c>
      <c r="O4" s="41"/>
      <c r="P4" s="44">
        <v>1.0</v>
      </c>
      <c r="Q4" s="39" t="s">
        <v>459</v>
      </c>
      <c r="R4" s="41" t="s">
        <v>460</v>
      </c>
      <c r="S4" s="43" t="s">
        <v>101</v>
      </c>
      <c r="T4" s="64">
        <v>1.0</v>
      </c>
      <c r="U4" s="64">
        <v>1.0</v>
      </c>
      <c r="V4" s="44">
        <v>1.0</v>
      </c>
      <c r="W4" s="64">
        <v>1.0</v>
      </c>
      <c r="X4" s="45" t="s">
        <v>461</v>
      </c>
      <c r="Y4" s="37" t="s">
        <v>462</v>
      </c>
      <c r="Z4" s="37" t="s">
        <v>463</v>
      </c>
      <c r="AA4" s="37" t="s">
        <v>464</v>
      </c>
      <c r="AB4" s="37" t="s">
        <v>85</v>
      </c>
      <c r="AC4" s="37" t="s">
        <v>179</v>
      </c>
      <c r="AD4" s="37" t="s">
        <v>310</v>
      </c>
      <c r="AE4" s="37" t="s">
        <v>88</v>
      </c>
      <c r="AF4" s="37" t="s">
        <v>465</v>
      </c>
      <c r="AG4" s="37" t="s">
        <v>90</v>
      </c>
      <c r="AH4" s="46" t="s">
        <v>97</v>
      </c>
      <c r="AI4" s="47">
        <v>1.0</v>
      </c>
      <c r="AJ4" s="48" t="s">
        <v>466</v>
      </c>
      <c r="AK4" s="162" t="s">
        <v>467</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456</v>
      </c>
      <c r="D5" s="37" t="s">
        <v>457</v>
      </c>
      <c r="E5" s="37" t="s">
        <v>69</v>
      </c>
      <c r="F5" s="38">
        <v>2.018011000241E12</v>
      </c>
      <c r="G5" s="37" t="s">
        <v>70</v>
      </c>
      <c r="H5" s="37" t="s">
        <v>71</v>
      </c>
      <c r="I5" s="37" t="s">
        <v>72</v>
      </c>
      <c r="J5" s="37" t="s">
        <v>113</v>
      </c>
      <c r="K5" s="39" t="s">
        <v>74</v>
      </c>
      <c r="L5" s="39" t="s">
        <v>75</v>
      </c>
      <c r="M5" s="39" t="s">
        <v>114</v>
      </c>
      <c r="N5" s="40" t="s">
        <v>468</v>
      </c>
      <c r="O5" s="41"/>
      <c r="P5" s="44">
        <v>1.0</v>
      </c>
      <c r="Q5" s="39" t="s">
        <v>469</v>
      </c>
      <c r="R5" s="41" t="s">
        <v>470</v>
      </c>
      <c r="S5" s="43" t="s">
        <v>101</v>
      </c>
      <c r="T5" s="64">
        <v>1.0</v>
      </c>
      <c r="U5" s="64">
        <v>1.0</v>
      </c>
      <c r="V5" s="44">
        <v>1.0</v>
      </c>
      <c r="W5" s="64">
        <v>1.0</v>
      </c>
      <c r="X5" s="45" t="s">
        <v>461</v>
      </c>
      <c r="Y5" s="37" t="s">
        <v>462</v>
      </c>
      <c r="Z5" s="37" t="s">
        <v>463</v>
      </c>
      <c r="AA5" s="37" t="s">
        <v>464</v>
      </c>
      <c r="AB5" s="37" t="s">
        <v>85</v>
      </c>
      <c r="AC5" s="37" t="s">
        <v>179</v>
      </c>
      <c r="AD5" s="37" t="s">
        <v>377</v>
      </c>
      <c r="AE5" s="37" t="s">
        <v>88</v>
      </c>
      <c r="AF5" s="37" t="s">
        <v>465</v>
      </c>
      <c r="AG5" s="37" t="s">
        <v>90</v>
      </c>
      <c r="AH5" s="46" t="s">
        <v>97</v>
      </c>
      <c r="AI5" s="47">
        <v>1.0</v>
      </c>
      <c r="AJ5" s="55" t="s">
        <v>471</v>
      </c>
      <c r="AK5" s="162" t="s">
        <v>472</v>
      </c>
      <c r="AL5" s="50">
        <f t="shared" si="1"/>
        <v>44845</v>
      </c>
      <c r="AM5" s="51">
        <f t="shared" si="2"/>
        <v>-9</v>
      </c>
      <c r="AN5" s="52" t="str">
        <f t="shared" si="3"/>
        <v>Reporte ok</v>
      </c>
      <c r="AO5" s="53"/>
      <c r="AP5" s="54"/>
    </row>
    <row r="6" ht="67.5" customHeight="1">
      <c r="A6" s="35"/>
      <c r="B6" s="36">
        <v>3.0</v>
      </c>
      <c r="C6" s="37" t="s">
        <v>456</v>
      </c>
      <c r="D6" s="37" t="s">
        <v>457</v>
      </c>
      <c r="E6" s="37" t="s">
        <v>69</v>
      </c>
      <c r="F6" s="38">
        <v>2.018011000241E12</v>
      </c>
      <c r="G6" s="37" t="s">
        <v>70</v>
      </c>
      <c r="H6" s="37" t="s">
        <v>71</v>
      </c>
      <c r="I6" s="37" t="s">
        <v>72</v>
      </c>
      <c r="J6" s="37" t="s">
        <v>113</v>
      </c>
      <c r="K6" s="39" t="s">
        <v>74</v>
      </c>
      <c r="L6" s="39" t="s">
        <v>75</v>
      </c>
      <c r="M6" s="39" t="s">
        <v>114</v>
      </c>
      <c r="N6" s="40" t="s">
        <v>473</v>
      </c>
      <c r="O6" s="41"/>
      <c r="P6" s="44">
        <v>1.0</v>
      </c>
      <c r="Q6" s="39" t="s">
        <v>474</v>
      </c>
      <c r="R6" s="41" t="s">
        <v>460</v>
      </c>
      <c r="S6" s="57" t="s">
        <v>101</v>
      </c>
      <c r="T6" s="44">
        <v>1.0</v>
      </c>
      <c r="U6" s="44">
        <v>1.0</v>
      </c>
      <c r="V6" s="44">
        <v>1.0</v>
      </c>
      <c r="W6" s="44">
        <v>1.0</v>
      </c>
      <c r="X6" s="45" t="s">
        <v>461</v>
      </c>
      <c r="Y6" s="37" t="s">
        <v>462</v>
      </c>
      <c r="Z6" s="37" t="s">
        <v>463</v>
      </c>
      <c r="AA6" s="37" t="s">
        <v>464</v>
      </c>
      <c r="AB6" s="37" t="s">
        <v>85</v>
      </c>
      <c r="AC6" s="37" t="s">
        <v>179</v>
      </c>
      <c r="AD6" s="37" t="s">
        <v>310</v>
      </c>
      <c r="AE6" s="37" t="s">
        <v>88</v>
      </c>
      <c r="AF6" s="37" t="s">
        <v>465</v>
      </c>
      <c r="AG6" s="37" t="s">
        <v>90</v>
      </c>
      <c r="AH6" s="46" t="s">
        <v>97</v>
      </c>
      <c r="AI6" s="47">
        <v>1.0</v>
      </c>
      <c r="AJ6" s="58" t="s">
        <v>475</v>
      </c>
      <c r="AK6" s="59" t="s">
        <v>476</v>
      </c>
      <c r="AL6" s="50">
        <f t="shared" si="1"/>
        <v>44845</v>
      </c>
      <c r="AM6" s="51">
        <f t="shared" si="2"/>
        <v>-9</v>
      </c>
      <c r="AN6" s="52" t="str">
        <f t="shared" si="3"/>
        <v>Reporte ok</v>
      </c>
      <c r="AO6" s="53"/>
      <c r="AP6" s="54"/>
    </row>
    <row r="7" ht="67.5" customHeight="1">
      <c r="A7" s="35"/>
      <c r="B7" s="36">
        <v>4.0</v>
      </c>
      <c r="C7" s="37" t="s">
        <v>456</v>
      </c>
      <c r="D7" s="37" t="s">
        <v>457</v>
      </c>
      <c r="E7" s="37" t="s">
        <v>298</v>
      </c>
      <c r="F7" s="38">
        <v>2.01901100028E12</v>
      </c>
      <c r="G7" s="37" t="s">
        <v>299</v>
      </c>
      <c r="H7" s="37" t="s">
        <v>313</v>
      </c>
      <c r="I7" s="37" t="s">
        <v>314</v>
      </c>
      <c r="J7" s="37" t="s">
        <v>315</v>
      </c>
      <c r="K7" s="39" t="s">
        <v>74</v>
      </c>
      <c r="L7" s="39" t="s">
        <v>75</v>
      </c>
      <c r="M7" s="39" t="s">
        <v>114</v>
      </c>
      <c r="N7" s="40" t="s">
        <v>477</v>
      </c>
      <c r="O7" s="41"/>
      <c r="P7" s="44">
        <v>1.0</v>
      </c>
      <c r="Q7" s="39" t="s">
        <v>478</v>
      </c>
      <c r="R7" s="41" t="s">
        <v>460</v>
      </c>
      <c r="S7" s="57" t="s">
        <v>101</v>
      </c>
      <c r="T7" s="44">
        <v>1.0</v>
      </c>
      <c r="U7" s="44">
        <v>1.0</v>
      </c>
      <c r="V7" s="44">
        <v>1.0</v>
      </c>
      <c r="W7" s="44">
        <v>1.0</v>
      </c>
      <c r="X7" s="45" t="s">
        <v>461</v>
      </c>
      <c r="Y7" s="37" t="s">
        <v>462</v>
      </c>
      <c r="Z7" s="37" t="s">
        <v>463</v>
      </c>
      <c r="AA7" s="37" t="s">
        <v>464</v>
      </c>
      <c r="AB7" s="37" t="s">
        <v>85</v>
      </c>
      <c r="AC7" s="37" t="s">
        <v>179</v>
      </c>
      <c r="AD7" s="37" t="s">
        <v>310</v>
      </c>
      <c r="AE7" s="37" t="s">
        <v>88</v>
      </c>
      <c r="AF7" s="37" t="s">
        <v>465</v>
      </c>
      <c r="AG7" s="37" t="s">
        <v>90</v>
      </c>
      <c r="AH7" s="46" t="s">
        <v>97</v>
      </c>
      <c r="AI7" s="47">
        <v>1.0</v>
      </c>
      <c r="AJ7" s="58" t="s">
        <v>479</v>
      </c>
      <c r="AK7" s="59" t="s">
        <v>480</v>
      </c>
      <c r="AL7" s="50">
        <f t="shared" si="1"/>
        <v>44845</v>
      </c>
      <c r="AM7" s="51">
        <f t="shared" si="2"/>
        <v>-9</v>
      </c>
      <c r="AN7" s="52" t="str">
        <f t="shared" si="3"/>
        <v>Reporte ok</v>
      </c>
      <c r="AO7" s="53"/>
      <c r="AP7" s="54"/>
    </row>
    <row r="8" ht="67.5" customHeight="1">
      <c r="A8" s="35"/>
      <c r="B8" s="36">
        <v>5.0</v>
      </c>
      <c r="C8" s="37" t="s">
        <v>456</v>
      </c>
      <c r="D8" s="37" t="s">
        <v>457</v>
      </c>
      <c r="E8" s="37" t="s">
        <v>69</v>
      </c>
      <c r="F8" s="38">
        <v>2.018011000241E12</v>
      </c>
      <c r="G8" s="37" t="s">
        <v>70</v>
      </c>
      <c r="H8" s="37" t="s">
        <v>71</v>
      </c>
      <c r="I8" s="37" t="s">
        <v>72</v>
      </c>
      <c r="J8" s="37" t="s">
        <v>113</v>
      </c>
      <c r="K8" s="39" t="s">
        <v>74</v>
      </c>
      <c r="L8" s="39" t="s">
        <v>75</v>
      </c>
      <c r="M8" s="39" t="s">
        <v>114</v>
      </c>
      <c r="N8" s="40" t="s">
        <v>481</v>
      </c>
      <c r="O8" s="41"/>
      <c r="P8" s="44">
        <v>1.0</v>
      </c>
      <c r="Q8" s="39" t="s">
        <v>482</v>
      </c>
      <c r="R8" s="41" t="s">
        <v>483</v>
      </c>
      <c r="S8" s="57" t="s">
        <v>101</v>
      </c>
      <c r="T8" s="44">
        <v>1.0</v>
      </c>
      <c r="U8" s="44">
        <v>1.0</v>
      </c>
      <c r="V8" s="44">
        <v>1.0</v>
      </c>
      <c r="W8" s="44">
        <v>1.0</v>
      </c>
      <c r="X8" s="45" t="s">
        <v>461</v>
      </c>
      <c r="Y8" s="37" t="s">
        <v>462</v>
      </c>
      <c r="Z8" s="37" t="s">
        <v>463</v>
      </c>
      <c r="AA8" s="37" t="s">
        <v>464</v>
      </c>
      <c r="AB8" s="37" t="s">
        <v>85</v>
      </c>
      <c r="AC8" s="37" t="s">
        <v>179</v>
      </c>
      <c r="AD8" s="37" t="s">
        <v>310</v>
      </c>
      <c r="AE8" s="37" t="s">
        <v>88</v>
      </c>
      <c r="AF8" s="37" t="s">
        <v>465</v>
      </c>
      <c r="AG8" s="37" t="s">
        <v>90</v>
      </c>
      <c r="AH8" s="46" t="s">
        <v>97</v>
      </c>
      <c r="AI8" s="47">
        <v>1.0</v>
      </c>
      <c r="AJ8" s="58" t="s">
        <v>484</v>
      </c>
      <c r="AK8" s="59" t="s">
        <v>485</v>
      </c>
      <c r="AL8" s="50">
        <f t="shared" si="1"/>
        <v>44845</v>
      </c>
      <c r="AM8" s="51">
        <f t="shared" si="2"/>
        <v>-9</v>
      </c>
      <c r="AN8" s="52" t="str">
        <f t="shared" si="3"/>
        <v>Reporte ok</v>
      </c>
      <c r="AO8" s="53"/>
      <c r="AP8" s="54"/>
    </row>
    <row r="9" ht="67.5" customHeight="1">
      <c r="A9" s="35"/>
      <c r="B9" s="36"/>
      <c r="C9" s="37"/>
      <c r="D9" s="37"/>
      <c r="E9" s="37"/>
      <c r="F9" s="38"/>
      <c r="G9" s="37"/>
      <c r="H9" s="37"/>
      <c r="I9" s="37"/>
      <c r="J9" s="37"/>
      <c r="K9" s="39"/>
      <c r="L9" s="39"/>
      <c r="M9" s="39"/>
      <c r="N9" s="40"/>
      <c r="O9" s="41"/>
      <c r="P9" s="42"/>
      <c r="Q9" s="39"/>
      <c r="R9" s="41"/>
      <c r="S9" s="57"/>
      <c r="T9" s="44"/>
      <c r="U9" s="44"/>
      <c r="V9" s="42"/>
      <c r="W9" s="44"/>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4"/>
      <c r="U10" s="44"/>
      <c r="V10" s="42"/>
      <c r="W10" s="44"/>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4"/>
      <c r="U11" s="44"/>
      <c r="V11" s="42"/>
      <c r="W11" s="44"/>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4"/>
      <c r="U12" s="44"/>
      <c r="V12" s="42"/>
      <c r="W12" s="44"/>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4"/>
      <c r="U13" s="44"/>
      <c r="V13" s="42"/>
      <c r="W13" s="44"/>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8"/>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s>
  <printOptions gridLines="1" horizontalCentered="1"/>
  <pageMargins bottom="0.75" footer="0.0" header="0.0" left="0.7" right="0.7" top="0.75"/>
  <pageSetup cellComments="atEnd" orientation="portrait" pageOrder="overThenDown"/>
  <drawing r:id="rId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486</v>
      </c>
      <c r="D4" s="37" t="s">
        <v>487</v>
      </c>
      <c r="E4" s="37" t="s">
        <v>488</v>
      </c>
      <c r="F4" s="38">
        <v>2.019011000277E12</v>
      </c>
      <c r="G4" s="37" t="s">
        <v>489</v>
      </c>
      <c r="H4" s="37" t="s">
        <v>490</v>
      </c>
      <c r="I4" s="37" t="s">
        <v>491</v>
      </c>
      <c r="J4" s="37" t="s">
        <v>492</v>
      </c>
      <c r="K4" s="39" t="s">
        <v>303</v>
      </c>
      <c r="L4" s="39" t="s">
        <v>75</v>
      </c>
      <c r="M4" s="39" t="s">
        <v>76</v>
      </c>
      <c r="N4" s="40" t="s">
        <v>493</v>
      </c>
      <c r="O4" s="41">
        <v>3.0</v>
      </c>
      <c r="P4" s="159">
        <v>2.0</v>
      </c>
      <c r="Q4" s="39" t="s">
        <v>494</v>
      </c>
      <c r="R4" s="41" t="s">
        <v>495</v>
      </c>
      <c r="S4" s="43" t="s">
        <v>107</v>
      </c>
      <c r="T4" s="44">
        <v>0.0</v>
      </c>
      <c r="U4" s="44">
        <v>0.0</v>
      </c>
      <c r="V4" s="159">
        <v>0.0</v>
      </c>
      <c r="W4" s="44">
        <v>2.0</v>
      </c>
      <c r="X4" s="45" t="s">
        <v>487</v>
      </c>
      <c r="Y4" s="37" t="s">
        <v>496</v>
      </c>
      <c r="Z4" s="37" t="s">
        <v>497</v>
      </c>
      <c r="AA4" s="37" t="s">
        <v>498</v>
      </c>
      <c r="AB4" s="37" t="s">
        <v>499</v>
      </c>
      <c r="AC4" s="37" t="s">
        <v>179</v>
      </c>
      <c r="AD4" s="37" t="s">
        <v>377</v>
      </c>
      <c r="AE4" s="37" t="s">
        <v>500</v>
      </c>
      <c r="AF4" s="37" t="s">
        <v>501</v>
      </c>
      <c r="AG4" s="37" t="s">
        <v>182</v>
      </c>
      <c r="AH4" s="46" t="s">
        <v>97</v>
      </c>
      <c r="AI4" s="160">
        <v>0.0</v>
      </c>
      <c r="AJ4" s="48" t="s">
        <v>502</v>
      </c>
      <c r="AK4" s="56">
        <v>0.0</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486</v>
      </c>
      <c r="D5" s="37" t="s">
        <v>487</v>
      </c>
      <c r="E5" s="37" t="s">
        <v>488</v>
      </c>
      <c r="F5" s="38">
        <v>2.019011000277E12</v>
      </c>
      <c r="G5" s="37" t="s">
        <v>489</v>
      </c>
      <c r="H5" s="37" t="s">
        <v>490</v>
      </c>
      <c r="I5" s="37" t="s">
        <v>491</v>
      </c>
      <c r="J5" s="37" t="s">
        <v>503</v>
      </c>
      <c r="K5" s="39" t="s">
        <v>303</v>
      </c>
      <c r="L5" s="39" t="s">
        <v>75</v>
      </c>
      <c r="M5" s="39" t="s">
        <v>76</v>
      </c>
      <c r="N5" s="40" t="s">
        <v>493</v>
      </c>
      <c r="O5" s="41">
        <v>3.0</v>
      </c>
      <c r="P5" s="159">
        <v>3.0</v>
      </c>
      <c r="Q5" s="39" t="s">
        <v>504</v>
      </c>
      <c r="R5" s="41" t="s">
        <v>495</v>
      </c>
      <c r="S5" s="43" t="s">
        <v>107</v>
      </c>
      <c r="T5" s="44">
        <v>0.0</v>
      </c>
      <c r="U5" s="44">
        <v>0.0</v>
      </c>
      <c r="V5" s="159">
        <v>0.0</v>
      </c>
      <c r="W5" s="44">
        <v>3.0</v>
      </c>
      <c r="X5" s="45" t="s">
        <v>487</v>
      </c>
      <c r="Y5" s="37" t="s">
        <v>496</v>
      </c>
      <c r="Z5" s="37" t="s">
        <v>497</v>
      </c>
      <c r="AA5" s="37" t="s">
        <v>498</v>
      </c>
      <c r="AB5" s="37" t="s">
        <v>499</v>
      </c>
      <c r="AC5" s="37" t="s">
        <v>179</v>
      </c>
      <c r="AD5" s="37" t="s">
        <v>377</v>
      </c>
      <c r="AE5" s="37" t="s">
        <v>500</v>
      </c>
      <c r="AF5" s="37" t="s">
        <v>501</v>
      </c>
      <c r="AG5" s="37" t="s">
        <v>182</v>
      </c>
      <c r="AH5" s="46" t="s">
        <v>97</v>
      </c>
      <c r="AI5" s="160">
        <v>0.0</v>
      </c>
      <c r="AJ5" s="55" t="s">
        <v>502</v>
      </c>
      <c r="AK5" s="56">
        <v>0.0</v>
      </c>
      <c r="AL5" s="50">
        <f t="shared" si="1"/>
        <v>44845</v>
      </c>
      <c r="AM5" s="51">
        <f t="shared" si="2"/>
        <v>-9</v>
      </c>
      <c r="AN5" s="52" t="str">
        <f t="shared" si="3"/>
        <v>Reporte ok</v>
      </c>
      <c r="AO5" s="53"/>
      <c r="AP5" s="54"/>
    </row>
    <row r="6" ht="67.5" customHeight="1">
      <c r="A6" s="35"/>
      <c r="B6" s="36">
        <v>3.0</v>
      </c>
      <c r="C6" s="37" t="s">
        <v>486</v>
      </c>
      <c r="D6" s="37" t="s">
        <v>487</v>
      </c>
      <c r="E6" s="37" t="s">
        <v>488</v>
      </c>
      <c r="F6" s="38">
        <v>2.019011000277E12</v>
      </c>
      <c r="G6" s="37" t="s">
        <v>489</v>
      </c>
      <c r="H6" s="37" t="s">
        <v>490</v>
      </c>
      <c r="I6" s="37" t="s">
        <v>491</v>
      </c>
      <c r="J6" s="37" t="s">
        <v>503</v>
      </c>
      <c r="K6" s="39" t="s">
        <v>74</v>
      </c>
      <c r="L6" s="39" t="s">
        <v>75</v>
      </c>
      <c r="M6" s="39" t="s">
        <v>114</v>
      </c>
      <c r="N6" s="40" t="s">
        <v>505</v>
      </c>
      <c r="O6" s="41">
        <v>1.0</v>
      </c>
      <c r="P6" s="44">
        <v>1.0</v>
      </c>
      <c r="Q6" s="39" t="s">
        <v>506</v>
      </c>
      <c r="R6" s="41" t="s">
        <v>507</v>
      </c>
      <c r="S6" s="57" t="s">
        <v>101</v>
      </c>
      <c r="T6" s="64">
        <v>1.0</v>
      </c>
      <c r="U6" s="64">
        <v>1.0</v>
      </c>
      <c r="V6" s="44">
        <v>1.0</v>
      </c>
      <c r="W6" s="64">
        <v>1.0</v>
      </c>
      <c r="X6" s="45" t="s">
        <v>487</v>
      </c>
      <c r="Y6" s="37" t="s">
        <v>496</v>
      </c>
      <c r="Z6" s="37" t="s">
        <v>497</v>
      </c>
      <c r="AA6" s="37" t="s">
        <v>498</v>
      </c>
      <c r="AB6" s="37" t="s">
        <v>499</v>
      </c>
      <c r="AC6" s="37" t="s">
        <v>179</v>
      </c>
      <c r="AD6" s="37" t="s">
        <v>377</v>
      </c>
      <c r="AE6" s="37" t="s">
        <v>500</v>
      </c>
      <c r="AF6" s="37" t="s">
        <v>501</v>
      </c>
      <c r="AG6" s="37" t="s">
        <v>182</v>
      </c>
      <c r="AH6" s="46" t="s">
        <v>97</v>
      </c>
      <c r="AI6" s="47">
        <v>1.0</v>
      </c>
      <c r="AJ6" s="58" t="s">
        <v>508</v>
      </c>
      <c r="AK6" s="60" t="s">
        <v>509</v>
      </c>
      <c r="AL6" s="50">
        <f t="shared" si="1"/>
        <v>44845</v>
      </c>
      <c r="AM6" s="51">
        <f t="shared" si="2"/>
        <v>-9</v>
      </c>
      <c r="AN6" s="52" t="str">
        <f t="shared" si="3"/>
        <v>Reporte ok</v>
      </c>
      <c r="AO6" s="53"/>
      <c r="AP6" s="54"/>
    </row>
    <row r="7" ht="67.5" customHeight="1">
      <c r="A7" s="35"/>
      <c r="B7" s="36">
        <v>4.0</v>
      </c>
      <c r="C7" s="37" t="s">
        <v>486</v>
      </c>
      <c r="D7" s="37" t="s">
        <v>487</v>
      </c>
      <c r="E7" s="37" t="s">
        <v>488</v>
      </c>
      <c r="F7" s="38">
        <v>2.019011000277E12</v>
      </c>
      <c r="G7" s="37" t="s">
        <v>489</v>
      </c>
      <c r="H7" s="37" t="s">
        <v>510</v>
      </c>
      <c r="I7" s="37" t="s">
        <v>511</v>
      </c>
      <c r="J7" s="37" t="s">
        <v>512</v>
      </c>
      <c r="K7" s="39" t="s">
        <v>303</v>
      </c>
      <c r="L7" s="39" t="s">
        <v>75</v>
      </c>
      <c r="M7" s="39" t="s">
        <v>76</v>
      </c>
      <c r="N7" s="40" t="s">
        <v>513</v>
      </c>
      <c r="O7" s="41">
        <v>4.0</v>
      </c>
      <c r="P7" s="159">
        <v>2.0</v>
      </c>
      <c r="Q7" s="39" t="s">
        <v>514</v>
      </c>
      <c r="R7" s="41" t="s">
        <v>495</v>
      </c>
      <c r="S7" s="57" t="s">
        <v>107</v>
      </c>
      <c r="T7" s="159">
        <v>0.0</v>
      </c>
      <c r="U7" s="159">
        <v>0.0</v>
      </c>
      <c r="V7" s="159">
        <v>0.0</v>
      </c>
      <c r="W7" s="159">
        <v>2.0</v>
      </c>
      <c r="X7" s="45" t="s">
        <v>487</v>
      </c>
      <c r="Y7" s="37" t="s">
        <v>496</v>
      </c>
      <c r="Z7" s="37" t="s">
        <v>497</v>
      </c>
      <c r="AA7" s="37" t="s">
        <v>498</v>
      </c>
      <c r="AB7" s="37" t="s">
        <v>499</v>
      </c>
      <c r="AC7" s="37" t="s">
        <v>179</v>
      </c>
      <c r="AD7" s="37" t="s">
        <v>377</v>
      </c>
      <c r="AE7" s="37" t="s">
        <v>500</v>
      </c>
      <c r="AF7" s="37" t="s">
        <v>501</v>
      </c>
      <c r="AG7" s="37" t="s">
        <v>182</v>
      </c>
      <c r="AH7" s="46" t="s">
        <v>97</v>
      </c>
      <c r="AI7" s="47">
        <v>0.0</v>
      </c>
      <c r="AJ7" s="58" t="s">
        <v>502</v>
      </c>
      <c r="AK7" s="170">
        <v>0.0</v>
      </c>
      <c r="AL7" s="50">
        <f t="shared" si="1"/>
        <v>44845</v>
      </c>
      <c r="AM7" s="51">
        <f t="shared" si="2"/>
        <v>-9</v>
      </c>
      <c r="AN7" s="52" t="str">
        <f t="shared" si="3"/>
        <v>Reporte ok</v>
      </c>
      <c r="AO7" s="53"/>
      <c r="AP7" s="54"/>
    </row>
    <row r="8" ht="67.5" customHeight="1">
      <c r="A8" s="35"/>
      <c r="B8" s="36">
        <v>5.0</v>
      </c>
      <c r="C8" s="37" t="s">
        <v>486</v>
      </c>
      <c r="D8" s="37" t="s">
        <v>487</v>
      </c>
      <c r="E8" s="37" t="s">
        <v>488</v>
      </c>
      <c r="F8" s="38">
        <v>2.019011000277E12</v>
      </c>
      <c r="G8" s="37" t="s">
        <v>489</v>
      </c>
      <c r="H8" s="37" t="s">
        <v>510</v>
      </c>
      <c r="I8" s="37" t="s">
        <v>511</v>
      </c>
      <c r="J8" s="37" t="s">
        <v>515</v>
      </c>
      <c r="K8" s="39" t="s">
        <v>303</v>
      </c>
      <c r="L8" s="39" t="s">
        <v>75</v>
      </c>
      <c r="M8" s="39" t="s">
        <v>76</v>
      </c>
      <c r="N8" s="40" t="s">
        <v>513</v>
      </c>
      <c r="O8" s="41">
        <v>4.0</v>
      </c>
      <c r="P8" s="159">
        <v>3.0</v>
      </c>
      <c r="Q8" s="39" t="s">
        <v>516</v>
      </c>
      <c r="R8" s="41" t="s">
        <v>495</v>
      </c>
      <c r="S8" s="57" t="s">
        <v>107</v>
      </c>
      <c r="T8" s="44">
        <v>0.0</v>
      </c>
      <c r="U8" s="44">
        <v>0.0</v>
      </c>
      <c r="V8" s="159">
        <v>0.0</v>
      </c>
      <c r="W8" s="44">
        <v>3.0</v>
      </c>
      <c r="X8" s="45" t="s">
        <v>487</v>
      </c>
      <c r="Y8" s="37" t="s">
        <v>496</v>
      </c>
      <c r="Z8" s="37" t="s">
        <v>497</v>
      </c>
      <c r="AA8" s="37" t="s">
        <v>498</v>
      </c>
      <c r="AB8" s="37" t="s">
        <v>499</v>
      </c>
      <c r="AC8" s="37" t="s">
        <v>179</v>
      </c>
      <c r="AD8" s="37" t="s">
        <v>377</v>
      </c>
      <c r="AE8" s="37" t="s">
        <v>500</v>
      </c>
      <c r="AF8" s="37" t="s">
        <v>501</v>
      </c>
      <c r="AG8" s="37" t="s">
        <v>182</v>
      </c>
      <c r="AH8" s="46" t="s">
        <v>97</v>
      </c>
      <c r="AI8" s="47">
        <v>0.0</v>
      </c>
      <c r="AJ8" s="58" t="s">
        <v>502</v>
      </c>
      <c r="AK8" s="170">
        <v>0.0</v>
      </c>
      <c r="AL8" s="50">
        <f t="shared" si="1"/>
        <v>44845</v>
      </c>
      <c r="AM8" s="51">
        <f t="shared" si="2"/>
        <v>-9</v>
      </c>
      <c r="AN8" s="52" t="str">
        <f t="shared" si="3"/>
        <v>Reporte ok</v>
      </c>
      <c r="AO8" s="53"/>
      <c r="AP8" s="54"/>
    </row>
    <row r="9" ht="67.5" customHeight="1">
      <c r="A9" s="35"/>
      <c r="B9" s="36">
        <v>6.0</v>
      </c>
      <c r="C9" s="37" t="s">
        <v>486</v>
      </c>
      <c r="D9" s="37" t="s">
        <v>487</v>
      </c>
      <c r="E9" s="37" t="s">
        <v>488</v>
      </c>
      <c r="F9" s="38">
        <v>2.019011000277E12</v>
      </c>
      <c r="G9" s="37" t="s">
        <v>489</v>
      </c>
      <c r="H9" s="37" t="s">
        <v>510</v>
      </c>
      <c r="I9" s="37" t="s">
        <v>511</v>
      </c>
      <c r="J9" s="37" t="s">
        <v>512</v>
      </c>
      <c r="K9" s="39" t="s">
        <v>74</v>
      </c>
      <c r="L9" s="39" t="s">
        <v>75</v>
      </c>
      <c r="M9" s="39" t="s">
        <v>114</v>
      </c>
      <c r="N9" s="40" t="s">
        <v>505</v>
      </c>
      <c r="O9" s="41">
        <v>1.0</v>
      </c>
      <c r="P9" s="44">
        <v>1.0</v>
      </c>
      <c r="Q9" s="39" t="s">
        <v>517</v>
      </c>
      <c r="R9" s="41" t="s">
        <v>507</v>
      </c>
      <c r="S9" s="57" t="s">
        <v>101</v>
      </c>
      <c r="T9" s="64">
        <v>1.0</v>
      </c>
      <c r="U9" s="64">
        <v>1.0</v>
      </c>
      <c r="V9" s="44">
        <v>1.0</v>
      </c>
      <c r="W9" s="64">
        <v>1.0</v>
      </c>
      <c r="X9" s="45" t="s">
        <v>487</v>
      </c>
      <c r="Y9" s="37" t="s">
        <v>496</v>
      </c>
      <c r="Z9" s="37" t="s">
        <v>497</v>
      </c>
      <c r="AA9" s="37" t="s">
        <v>498</v>
      </c>
      <c r="AB9" s="37" t="s">
        <v>499</v>
      </c>
      <c r="AC9" s="37" t="s">
        <v>179</v>
      </c>
      <c r="AD9" s="37" t="s">
        <v>377</v>
      </c>
      <c r="AE9" s="37" t="s">
        <v>500</v>
      </c>
      <c r="AF9" s="37" t="s">
        <v>501</v>
      </c>
      <c r="AG9" s="37" t="s">
        <v>182</v>
      </c>
      <c r="AH9" s="46" t="s">
        <v>97</v>
      </c>
      <c r="AI9" s="47">
        <v>1.0</v>
      </c>
      <c r="AJ9" s="58" t="s">
        <v>518</v>
      </c>
      <c r="AK9" s="59" t="s">
        <v>519</v>
      </c>
      <c r="AL9" s="50">
        <f t="shared" si="1"/>
        <v>44845</v>
      </c>
      <c r="AM9" s="51">
        <f t="shared" si="2"/>
        <v>-9</v>
      </c>
      <c r="AN9" s="52" t="str">
        <f t="shared" si="3"/>
        <v>Reporte ok</v>
      </c>
      <c r="AO9" s="53"/>
      <c r="AP9" s="54"/>
    </row>
    <row r="10" ht="67.5" customHeight="1">
      <c r="A10" s="35"/>
      <c r="B10" s="36">
        <v>7.0</v>
      </c>
      <c r="C10" s="37" t="s">
        <v>486</v>
      </c>
      <c r="D10" s="37" t="s">
        <v>487</v>
      </c>
      <c r="E10" s="37" t="s">
        <v>488</v>
      </c>
      <c r="F10" s="38">
        <v>2.019011000277E12</v>
      </c>
      <c r="G10" s="37" t="s">
        <v>489</v>
      </c>
      <c r="H10" s="37" t="s">
        <v>510</v>
      </c>
      <c r="I10" s="37" t="s">
        <v>520</v>
      </c>
      <c r="J10" s="37" t="s">
        <v>521</v>
      </c>
      <c r="K10" s="39" t="s">
        <v>303</v>
      </c>
      <c r="L10" s="39" t="s">
        <v>75</v>
      </c>
      <c r="M10" s="39" t="s">
        <v>76</v>
      </c>
      <c r="N10" s="40" t="s">
        <v>522</v>
      </c>
      <c r="O10" s="41">
        <v>1.0</v>
      </c>
      <c r="P10" s="159">
        <v>1.0</v>
      </c>
      <c r="Q10" s="39" t="s">
        <v>523</v>
      </c>
      <c r="R10" s="41" t="s">
        <v>524</v>
      </c>
      <c r="S10" s="57" t="s">
        <v>107</v>
      </c>
      <c r="T10" s="159">
        <v>0.0</v>
      </c>
      <c r="U10" s="159">
        <v>0.0</v>
      </c>
      <c r="V10" s="159">
        <v>0.0</v>
      </c>
      <c r="W10" s="159">
        <v>1.0</v>
      </c>
      <c r="X10" s="45" t="s">
        <v>487</v>
      </c>
      <c r="Y10" s="37" t="s">
        <v>496</v>
      </c>
      <c r="Z10" s="37" t="s">
        <v>497</v>
      </c>
      <c r="AA10" s="37" t="s">
        <v>498</v>
      </c>
      <c r="AB10" s="37" t="s">
        <v>499</v>
      </c>
      <c r="AC10" s="37" t="s">
        <v>179</v>
      </c>
      <c r="AD10" s="37" t="s">
        <v>377</v>
      </c>
      <c r="AE10" s="37" t="s">
        <v>500</v>
      </c>
      <c r="AF10" s="37" t="s">
        <v>501</v>
      </c>
      <c r="AG10" s="37" t="s">
        <v>182</v>
      </c>
      <c r="AH10" s="46" t="s">
        <v>97</v>
      </c>
      <c r="AI10" s="47">
        <v>0.0</v>
      </c>
      <c r="AJ10" s="58" t="s">
        <v>502</v>
      </c>
      <c r="AK10" s="170">
        <v>0.0</v>
      </c>
      <c r="AL10" s="50">
        <f t="shared" si="1"/>
        <v>44845</v>
      </c>
      <c r="AM10" s="51">
        <f t="shared" si="2"/>
        <v>-9</v>
      </c>
      <c r="AN10" s="52" t="str">
        <f t="shared" si="3"/>
        <v>Reporte ok</v>
      </c>
      <c r="AO10" s="53"/>
      <c r="AP10" s="54"/>
    </row>
    <row r="11" ht="67.5" customHeight="1">
      <c r="A11" s="35"/>
      <c r="B11" s="36">
        <v>9.0</v>
      </c>
      <c r="C11" s="37" t="s">
        <v>486</v>
      </c>
      <c r="D11" s="37" t="s">
        <v>487</v>
      </c>
      <c r="E11" s="37" t="s">
        <v>488</v>
      </c>
      <c r="F11" s="38">
        <v>2.019011000277E12</v>
      </c>
      <c r="G11" s="37" t="s">
        <v>489</v>
      </c>
      <c r="H11" s="37" t="s">
        <v>525</v>
      </c>
      <c r="I11" s="37" t="s">
        <v>526</v>
      </c>
      <c r="J11" s="37" t="s">
        <v>527</v>
      </c>
      <c r="K11" s="39" t="s">
        <v>303</v>
      </c>
      <c r="L11" s="39" t="s">
        <v>75</v>
      </c>
      <c r="M11" s="39" t="s">
        <v>76</v>
      </c>
      <c r="N11" s="40" t="s">
        <v>411</v>
      </c>
      <c r="O11" s="41">
        <v>2.0</v>
      </c>
      <c r="P11" s="159">
        <v>2.0</v>
      </c>
      <c r="Q11" s="39" t="s">
        <v>528</v>
      </c>
      <c r="R11" s="41" t="s">
        <v>495</v>
      </c>
      <c r="S11" s="57" t="s">
        <v>107</v>
      </c>
      <c r="T11" s="44">
        <v>0.0</v>
      </c>
      <c r="U11" s="44">
        <v>0.0</v>
      </c>
      <c r="V11" s="159">
        <v>0.0</v>
      </c>
      <c r="W11" s="44">
        <v>2.0</v>
      </c>
      <c r="X11" s="45" t="s">
        <v>487</v>
      </c>
      <c r="Y11" s="37" t="s">
        <v>496</v>
      </c>
      <c r="Z11" s="37" t="s">
        <v>497</v>
      </c>
      <c r="AA11" s="37" t="s">
        <v>498</v>
      </c>
      <c r="AB11" s="37" t="s">
        <v>499</v>
      </c>
      <c r="AC11" s="37" t="s">
        <v>179</v>
      </c>
      <c r="AD11" s="37" t="s">
        <v>377</v>
      </c>
      <c r="AE11" s="37" t="s">
        <v>500</v>
      </c>
      <c r="AF11" s="37" t="s">
        <v>501</v>
      </c>
      <c r="AG11" s="37" t="s">
        <v>182</v>
      </c>
      <c r="AH11" s="46" t="s">
        <v>97</v>
      </c>
      <c r="AI11" s="47">
        <v>0.0</v>
      </c>
      <c r="AJ11" s="58" t="s">
        <v>502</v>
      </c>
      <c r="AK11" s="170">
        <v>0.0</v>
      </c>
      <c r="AL11" s="50">
        <f t="shared" si="1"/>
        <v>44845</v>
      </c>
      <c r="AM11" s="51">
        <f t="shared" si="2"/>
        <v>-9</v>
      </c>
      <c r="AN11" s="52" t="str">
        <f t="shared" si="3"/>
        <v>Reporte ok</v>
      </c>
      <c r="AO11" s="53"/>
      <c r="AP11" s="54"/>
    </row>
    <row r="12" ht="67.5" customHeight="1">
      <c r="A12" s="35"/>
      <c r="B12" s="36">
        <v>10.0</v>
      </c>
      <c r="C12" s="37" t="s">
        <v>486</v>
      </c>
      <c r="D12" s="37" t="s">
        <v>487</v>
      </c>
      <c r="E12" s="37" t="s">
        <v>488</v>
      </c>
      <c r="F12" s="38">
        <v>2.019011000277E12</v>
      </c>
      <c r="G12" s="37" t="s">
        <v>489</v>
      </c>
      <c r="H12" s="37" t="s">
        <v>525</v>
      </c>
      <c r="I12" s="37" t="s">
        <v>526</v>
      </c>
      <c r="J12" s="37" t="s">
        <v>529</v>
      </c>
      <c r="K12" s="39" t="s">
        <v>303</v>
      </c>
      <c r="L12" s="39" t="s">
        <v>75</v>
      </c>
      <c r="M12" s="39" t="s">
        <v>76</v>
      </c>
      <c r="N12" s="40" t="s">
        <v>411</v>
      </c>
      <c r="O12" s="41">
        <v>2.0</v>
      </c>
      <c r="P12" s="159">
        <v>1.0</v>
      </c>
      <c r="Q12" s="39" t="s">
        <v>528</v>
      </c>
      <c r="R12" s="41" t="s">
        <v>495</v>
      </c>
      <c r="S12" s="57" t="s">
        <v>107</v>
      </c>
      <c r="T12" s="159">
        <v>0.0</v>
      </c>
      <c r="U12" s="159">
        <v>0.0</v>
      </c>
      <c r="V12" s="159">
        <v>0.0</v>
      </c>
      <c r="W12" s="159">
        <v>1.0</v>
      </c>
      <c r="X12" s="45" t="s">
        <v>487</v>
      </c>
      <c r="Y12" s="37" t="s">
        <v>496</v>
      </c>
      <c r="Z12" s="37" t="s">
        <v>497</v>
      </c>
      <c r="AA12" s="37" t="s">
        <v>498</v>
      </c>
      <c r="AB12" s="37" t="s">
        <v>499</v>
      </c>
      <c r="AC12" s="37" t="s">
        <v>179</v>
      </c>
      <c r="AD12" s="37" t="s">
        <v>377</v>
      </c>
      <c r="AE12" s="37" t="s">
        <v>500</v>
      </c>
      <c r="AF12" s="37" t="s">
        <v>501</v>
      </c>
      <c r="AG12" s="37" t="s">
        <v>182</v>
      </c>
      <c r="AH12" s="46" t="s">
        <v>97</v>
      </c>
      <c r="AI12" s="47">
        <v>0.0</v>
      </c>
      <c r="AJ12" s="58" t="s">
        <v>502</v>
      </c>
      <c r="AK12" s="170">
        <v>0.0</v>
      </c>
      <c r="AL12" s="50">
        <f t="shared" si="1"/>
        <v>44845</v>
      </c>
      <c r="AM12" s="51">
        <f t="shared" si="2"/>
        <v>-9</v>
      </c>
      <c r="AN12" s="52" t="str">
        <f t="shared" si="3"/>
        <v>Reporte ok</v>
      </c>
      <c r="AO12" s="53"/>
      <c r="AP12" s="54"/>
    </row>
    <row r="13" ht="67.5" customHeight="1">
      <c r="A13" s="35"/>
      <c r="B13" s="36">
        <v>11.0</v>
      </c>
      <c r="C13" s="37" t="s">
        <v>486</v>
      </c>
      <c r="D13" s="37" t="s">
        <v>487</v>
      </c>
      <c r="E13" s="37" t="s">
        <v>488</v>
      </c>
      <c r="F13" s="38">
        <v>2.019011000277E12</v>
      </c>
      <c r="G13" s="37" t="s">
        <v>489</v>
      </c>
      <c r="H13" s="37" t="s">
        <v>490</v>
      </c>
      <c r="I13" s="37" t="s">
        <v>491</v>
      </c>
      <c r="J13" s="37" t="s">
        <v>503</v>
      </c>
      <c r="K13" s="39" t="s">
        <v>74</v>
      </c>
      <c r="L13" s="39" t="s">
        <v>75</v>
      </c>
      <c r="M13" s="39" t="s">
        <v>76</v>
      </c>
      <c r="N13" s="40" t="s">
        <v>530</v>
      </c>
      <c r="O13" s="41">
        <v>4.0</v>
      </c>
      <c r="P13" s="159">
        <v>4.0</v>
      </c>
      <c r="Q13" s="39" t="s">
        <v>531</v>
      </c>
      <c r="R13" s="41" t="s">
        <v>532</v>
      </c>
      <c r="S13" s="57" t="s">
        <v>101</v>
      </c>
      <c r="T13" s="159">
        <v>0.0</v>
      </c>
      <c r="U13" s="159">
        <v>1.0</v>
      </c>
      <c r="V13" s="159">
        <v>2.0</v>
      </c>
      <c r="W13" s="159">
        <v>1.0</v>
      </c>
      <c r="X13" s="45" t="s">
        <v>487</v>
      </c>
      <c r="Y13" s="37" t="s">
        <v>496</v>
      </c>
      <c r="Z13" s="37" t="s">
        <v>497</v>
      </c>
      <c r="AA13" s="37" t="s">
        <v>498</v>
      </c>
      <c r="AB13" s="37" t="s">
        <v>499</v>
      </c>
      <c r="AC13" s="37" t="s">
        <v>179</v>
      </c>
      <c r="AD13" s="37" t="s">
        <v>377</v>
      </c>
      <c r="AE13" s="37" t="s">
        <v>500</v>
      </c>
      <c r="AF13" s="37" t="s">
        <v>501</v>
      </c>
      <c r="AG13" s="37" t="s">
        <v>182</v>
      </c>
      <c r="AH13" s="46" t="s">
        <v>97</v>
      </c>
      <c r="AI13" s="160">
        <v>2.0</v>
      </c>
      <c r="AJ13" s="58" t="s">
        <v>533</v>
      </c>
      <c r="AK13" s="59" t="s">
        <v>534</v>
      </c>
      <c r="AL13" s="50">
        <f t="shared" si="1"/>
        <v>44845</v>
      </c>
      <c r="AM13" s="51">
        <f t="shared" si="2"/>
        <v>-9</v>
      </c>
      <c r="AN13" s="52" t="str">
        <f t="shared" si="3"/>
        <v>Reporte ok</v>
      </c>
      <c r="AO13" s="53"/>
      <c r="AP13" s="54"/>
    </row>
    <row r="14" ht="67.5" customHeight="1">
      <c r="A14" s="35"/>
      <c r="B14" s="36">
        <v>12.0</v>
      </c>
      <c r="C14" s="37" t="s">
        <v>486</v>
      </c>
      <c r="D14" s="37" t="s">
        <v>487</v>
      </c>
      <c r="E14" s="37" t="s">
        <v>488</v>
      </c>
      <c r="F14" s="38">
        <v>2.019011000277E12</v>
      </c>
      <c r="G14" s="37" t="s">
        <v>489</v>
      </c>
      <c r="H14" s="37" t="s">
        <v>510</v>
      </c>
      <c r="I14" s="37" t="s">
        <v>511</v>
      </c>
      <c r="J14" s="37" t="s">
        <v>512</v>
      </c>
      <c r="K14" s="39" t="s">
        <v>74</v>
      </c>
      <c r="L14" s="39" t="s">
        <v>75</v>
      </c>
      <c r="M14" s="39" t="s">
        <v>76</v>
      </c>
      <c r="N14" s="40" t="s">
        <v>530</v>
      </c>
      <c r="O14" s="41">
        <v>4.0</v>
      </c>
      <c r="P14" s="159">
        <v>4.0</v>
      </c>
      <c r="Q14" s="39" t="s">
        <v>535</v>
      </c>
      <c r="R14" s="41" t="s">
        <v>532</v>
      </c>
      <c r="S14" s="57" t="s">
        <v>101</v>
      </c>
      <c r="T14" s="159">
        <v>0.0</v>
      </c>
      <c r="U14" s="159">
        <v>1.0</v>
      </c>
      <c r="V14" s="159">
        <v>2.0</v>
      </c>
      <c r="W14" s="159">
        <v>1.0</v>
      </c>
      <c r="X14" s="45" t="s">
        <v>487</v>
      </c>
      <c r="Y14" s="37" t="s">
        <v>496</v>
      </c>
      <c r="Z14" s="37" t="s">
        <v>497</v>
      </c>
      <c r="AA14" s="37" t="s">
        <v>498</v>
      </c>
      <c r="AB14" s="37" t="s">
        <v>499</v>
      </c>
      <c r="AC14" s="37" t="s">
        <v>179</v>
      </c>
      <c r="AD14" s="37" t="s">
        <v>377</v>
      </c>
      <c r="AE14" s="37" t="s">
        <v>500</v>
      </c>
      <c r="AF14" s="37" t="s">
        <v>501</v>
      </c>
      <c r="AG14" s="37" t="s">
        <v>182</v>
      </c>
      <c r="AH14" s="46" t="s">
        <v>97</v>
      </c>
      <c r="AI14" s="160">
        <v>2.0</v>
      </c>
      <c r="AJ14" s="58" t="s">
        <v>536</v>
      </c>
      <c r="AK14" s="59" t="s">
        <v>537</v>
      </c>
      <c r="AL14" s="50">
        <f t="shared" si="1"/>
        <v>44845</v>
      </c>
      <c r="AM14" s="51">
        <f t="shared" si="2"/>
        <v>-9</v>
      </c>
      <c r="AN14" s="52" t="str">
        <f t="shared" si="3"/>
        <v>Reporte ok</v>
      </c>
      <c r="AO14" s="53"/>
      <c r="AP14" s="54"/>
    </row>
    <row r="15" ht="67.5" customHeight="1">
      <c r="A15" s="35"/>
      <c r="B15" s="36">
        <v>13.0</v>
      </c>
      <c r="C15" s="37" t="s">
        <v>486</v>
      </c>
      <c r="D15" s="37" t="s">
        <v>487</v>
      </c>
      <c r="E15" s="37" t="s">
        <v>488</v>
      </c>
      <c r="F15" s="38">
        <v>2.019011000277E12</v>
      </c>
      <c r="G15" s="37" t="s">
        <v>489</v>
      </c>
      <c r="H15" s="37" t="s">
        <v>510</v>
      </c>
      <c r="I15" s="37" t="s">
        <v>511</v>
      </c>
      <c r="J15" s="37" t="s">
        <v>512</v>
      </c>
      <c r="K15" s="39" t="s">
        <v>303</v>
      </c>
      <c r="L15" s="39" t="s">
        <v>75</v>
      </c>
      <c r="M15" s="39" t="s">
        <v>76</v>
      </c>
      <c r="N15" s="40" t="s">
        <v>538</v>
      </c>
      <c r="O15" s="41"/>
      <c r="P15" s="159">
        <v>2.0</v>
      </c>
      <c r="Q15" s="39" t="s">
        <v>539</v>
      </c>
      <c r="R15" s="41" t="s">
        <v>538</v>
      </c>
      <c r="S15" s="57" t="s">
        <v>101</v>
      </c>
      <c r="T15" s="159">
        <v>0.0</v>
      </c>
      <c r="U15" s="159">
        <v>0.0</v>
      </c>
      <c r="V15" s="159">
        <v>0.0</v>
      </c>
      <c r="W15" s="159">
        <v>2.0</v>
      </c>
      <c r="X15" s="45" t="s">
        <v>487</v>
      </c>
      <c r="Y15" s="37" t="s">
        <v>496</v>
      </c>
      <c r="Z15" s="37" t="s">
        <v>497</v>
      </c>
      <c r="AA15" s="37" t="s">
        <v>498</v>
      </c>
      <c r="AB15" s="37" t="s">
        <v>499</v>
      </c>
      <c r="AC15" s="37" t="s">
        <v>179</v>
      </c>
      <c r="AD15" s="37" t="s">
        <v>377</v>
      </c>
      <c r="AE15" s="37" t="s">
        <v>500</v>
      </c>
      <c r="AF15" s="37" t="s">
        <v>501</v>
      </c>
      <c r="AG15" s="37" t="s">
        <v>182</v>
      </c>
      <c r="AH15" s="46" t="s">
        <v>97</v>
      </c>
      <c r="AI15" s="47">
        <v>0.0</v>
      </c>
      <c r="AJ15" s="58" t="s">
        <v>502</v>
      </c>
      <c r="AK15" s="170">
        <v>0.0</v>
      </c>
      <c r="AL15" s="50">
        <f t="shared" si="1"/>
        <v>44845</v>
      </c>
      <c r="AM15" s="51">
        <f t="shared" si="2"/>
        <v>-9</v>
      </c>
      <c r="AN15" s="52" t="str">
        <f t="shared" si="3"/>
        <v>Reporte ok</v>
      </c>
      <c r="AO15" s="53"/>
      <c r="AP15" s="54"/>
    </row>
    <row r="16" ht="67.5" customHeight="1">
      <c r="A16" s="35"/>
      <c r="B16" s="36">
        <v>14.0</v>
      </c>
      <c r="C16" s="37" t="s">
        <v>486</v>
      </c>
      <c r="D16" s="37" t="s">
        <v>487</v>
      </c>
      <c r="E16" s="37" t="s">
        <v>488</v>
      </c>
      <c r="F16" s="38">
        <v>2.019011000277E12</v>
      </c>
      <c r="G16" s="37" t="s">
        <v>489</v>
      </c>
      <c r="H16" s="37" t="s">
        <v>510</v>
      </c>
      <c r="I16" s="37" t="s">
        <v>511</v>
      </c>
      <c r="J16" s="37" t="s">
        <v>512</v>
      </c>
      <c r="K16" s="39" t="s">
        <v>303</v>
      </c>
      <c r="L16" s="39" t="s">
        <v>75</v>
      </c>
      <c r="M16" s="39" t="s">
        <v>76</v>
      </c>
      <c r="N16" s="40" t="s">
        <v>540</v>
      </c>
      <c r="O16" s="41"/>
      <c r="P16" s="159">
        <v>1.0</v>
      </c>
      <c r="Q16" s="39" t="s">
        <v>541</v>
      </c>
      <c r="R16" s="41" t="s">
        <v>540</v>
      </c>
      <c r="S16" s="57" t="s">
        <v>101</v>
      </c>
      <c r="T16" s="159">
        <v>0.0</v>
      </c>
      <c r="U16" s="159">
        <v>0.0</v>
      </c>
      <c r="V16" s="159">
        <v>0.0</v>
      </c>
      <c r="W16" s="159">
        <v>1.0</v>
      </c>
      <c r="X16" s="45" t="s">
        <v>487</v>
      </c>
      <c r="Y16" s="37" t="s">
        <v>496</v>
      </c>
      <c r="Z16" s="37" t="s">
        <v>497</v>
      </c>
      <c r="AA16" s="37" t="s">
        <v>498</v>
      </c>
      <c r="AB16" s="37" t="s">
        <v>499</v>
      </c>
      <c r="AC16" s="37" t="s">
        <v>179</v>
      </c>
      <c r="AD16" s="37" t="s">
        <v>377</v>
      </c>
      <c r="AE16" s="37" t="s">
        <v>500</v>
      </c>
      <c r="AF16" s="37" t="s">
        <v>501</v>
      </c>
      <c r="AG16" s="37" t="s">
        <v>182</v>
      </c>
      <c r="AH16" s="46" t="s">
        <v>97</v>
      </c>
      <c r="AI16" s="47">
        <v>0.0</v>
      </c>
      <c r="AJ16" s="58" t="s">
        <v>502</v>
      </c>
      <c r="AK16" s="170">
        <v>0.0</v>
      </c>
      <c r="AL16" s="50">
        <f t="shared" si="1"/>
        <v>44845</v>
      </c>
      <c r="AM16" s="51">
        <f t="shared" si="2"/>
        <v>-9</v>
      </c>
      <c r="AN16" s="52" t="str">
        <f t="shared" si="3"/>
        <v>Reporte ok</v>
      </c>
      <c r="AO16" s="53"/>
      <c r="AP16" s="54"/>
    </row>
    <row r="17" ht="67.5" customHeight="1">
      <c r="A17" s="35"/>
      <c r="B17" s="67">
        <v>15.0</v>
      </c>
      <c r="C17" s="68" t="s">
        <v>486</v>
      </c>
      <c r="D17" s="68" t="s">
        <v>487</v>
      </c>
      <c r="E17" s="68" t="s">
        <v>488</v>
      </c>
      <c r="F17" s="69">
        <v>2.019011000277E12</v>
      </c>
      <c r="G17" s="68" t="s">
        <v>489</v>
      </c>
      <c r="H17" s="68" t="s">
        <v>510</v>
      </c>
      <c r="I17" s="68" t="s">
        <v>511</v>
      </c>
      <c r="J17" s="68" t="s">
        <v>515</v>
      </c>
      <c r="K17" s="70" t="s">
        <v>303</v>
      </c>
      <c r="L17" s="70" t="s">
        <v>75</v>
      </c>
      <c r="M17" s="70" t="s">
        <v>76</v>
      </c>
      <c r="N17" s="71" t="s">
        <v>540</v>
      </c>
      <c r="O17" s="72"/>
      <c r="P17" s="169">
        <v>1.0</v>
      </c>
      <c r="Q17" s="70" t="s">
        <v>541</v>
      </c>
      <c r="R17" s="72" t="s">
        <v>540</v>
      </c>
      <c r="S17" s="74" t="s">
        <v>101</v>
      </c>
      <c r="T17" s="169">
        <v>0.0</v>
      </c>
      <c r="U17" s="169">
        <v>0.0</v>
      </c>
      <c r="V17" s="169">
        <v>0.0</v>
      </c>
      <c r="W17" s="169">
        <v>1.0</v>
      </c>
      <c r="X17" s="75" t="s">
        <v>487</v>
      </c>
      <c r="Y17" s="68" t="s">
        <v>496</v>
      </c>
      <c r="Z17" s="68" t="s">
        <v>497</v>
      </c>
      <c r="AA17" s="68" t="s">
        <v>498</v>
      </c>
      <c r="AB17" s="68" t="s">
        <v>499</v>
      </c>
      <c r="AC17" s="68" t="s">
        <v>179</v>
      </c>
      <c r="AD17" s="68" t="s">
        <v>377</v>
      </c>
      <c r="AE17" s="68" t="s">
        <v>500</v>
      </c>
      <c r="AF17" s="68" t="s">
        <v>501</v>
      </c>
      <c r="AG17" s="68" t="s">
        <v>182</v>
      </c>
      <c r="AH17" s="76" t="s">
        <v>97</v>
      </c>
      <c r="AI17" s="47">
        <v>0.0</v>
      </c>
      <c r="AJ17" s="58" t="s">
        <v>502</v>
      </c>
      <c r="AK17" s="170">
        <v>0.0</v>
      </c>
      <c r="AL17" s="80">
        <f t="shared" si="1"/>
        <v>44845</v>
      </c>
      <c r="AM17" s="81">
        <f t="shared" si="2"/>
        <v>-9</v>
      </c>
      <c r="AN17" s="82" t="str">
        <f t="shared" si="3"/>
        <v>Reporte ok</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AJ9">
    <cfRule type="cellIs" dxfId="0" priority="1" operator="greaterThan">
      <formula>0</formula>
    </cfRule>
  </conditionalFormatting>
  <conditionalFormatting sqref="AJ4:AJ6 AM4:AM17 AJ9">
    <cfRule type="cellIs" dxfId="1" priority="2" operator="lessThan">
      <formula>0</formula>
    </cfRule>
  </conditionalFormatting>
  <hyperlinks>
    <hyperlink display="Home" location="Home!A1" ref="B1"/>
    <hyperlink r:id="rId1" ref="AK6"/>
    <hyperlink r:id="rId2" ref="AK9"/>
    <hyperlink r:id="rId3" ref="AK13"/>
    <hyperlink r:id="rId4" ref="AK14"/>
  </hyperlinks>
  <printOptions gridLines="1" horizontalCentered="1"/>
  <pageMargins bottom="0.75" footer="0.0" header="0.0" left="0.7" right="0.7" top="0.75"/>
  <pageSetup cellComments="atEnd" orientation="portrait" pageOrder="overThenDown"/>
  <drawing r:id="rId5"/>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542</v>
      </c>
      <c r="D4" s="37" t="s">
        <v>14</v>
      </c>
      <c r="E4" s="37" t="s">
        <v>69</v>
      </c>
      <c r="F4" s="38">
        <v>2.018011000241E12</v>
      </c>
      <c r="G4" s="37" t="s">
        <v>70</v>
      </c>
      <c r="H4" s="37" t="s">
        <v>71</v>
      </c>
      <c r="I4" s="37" t="s">
        <v>72</v>
      </c>
      <c r="J4" s="37" t="s">
        <v>73</v>
      </c>
      <c r="K4" s="39" t="s">
        <v>74</v>
      </c>
      <c r="L4" s="39" t="s">
        <v>227</v>
      </c>
      <c r="M4" s="39" t="s">
        <v>76</v>
      </c>
      <c r="N4" s="40" t="s">
        <v>543</v>
      </c>
      <c r="O4" s="41"/>
      <c r="P4" s="159">
        <v>1.0</v>
      </c>
      <c r="Q4" s="39" t="s">
        <v>544</v>
      </c>
      <c r="R4" s="41" t="s">
        <v>545</v>
      </c>
      <c r="S4" s="43" t="s">
        <v>107</v>
      </c>
      <c r="T4" s="159">
        <v>1.0</v>
      </c>
      <c r="U4" s="159">
        <v>0.0</v>
      </c>
      <c r="V4" s="159">
        <v>0.0</v>
      </c>
      <c r="W4" s="159">
        <v>0.0</v>
      </c>
      <c r="X4" s="45" t="s">
        <v>14</v>
      </c>
      <c r="Y4" s="37" t="s">
        <v>546</v>
      </c>
      <c r="Z4" s="37" t="s">
        <v>547</v>
      </c>
      <c r="AA4" s="37" t="s">
        <v>548</v>
      </c>
      <c r="AB4" s="37" t="s">
        <v>234</v>
      </c>
      <c r="AC4" s="37" t="s">
        <v>179</v>
      </c>
      <c r="AD4" s="37" t="s">
        <v>310</v>
      </c>
      <c r="AE4" s="37" t="s">
        <v>549</v>
      </c>
      <c r="AF4" s="37" t="s">
        <v>204</v>
      </c>
      <c r="AG4" s="37" t="s">
        <v>90</v>
      </c>
      <c r="AH4" s="46" t="s">
        <v>97</v>
      </c>
      <c r="AI4" s="160">
        <v>0.0</v>
      </c>
      <c r="AJ4" s="55" t="s">
        <v>550</v>
      </c>
      <c r="AK4" s="56" t="s">
        <v>551</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542</v>
      </c>
      <c r="D5" s="37" t="s">
        <v>14</v>
      </c>
      <c r="E5" s="37" t="s">
        <v>69</v>
      </c>
      <c r="F5" s="38">
        <v>2.018011000241E12</v>
      </c>
      <c r="G5" s="37" t="s">
        <v>70</v>
      </c>
      <c r="H5" s="37" t="s">
        <v>71</v>
      </c>
      <c r="I5" s="37" t="s">
        <v>72</v>
      </c>
      <c r="J5" s="37" t="s">
        <v>73</v>
      </c>
      <c r="K5" s="39" t="s">
        <v>74</v>
      </c>
      <c r="L5" s="39" t="s">
        <v>227</v>
      </c>
      <c r="M5" s="39" t="s">
        <v>76</v>
      </c>
      <c r="N5" s="40" t="s">
        <v>552</v>
      </c>
      <c r="O5" s="41"/>
      <c r="P5" s="159">
        <v>1.0</v>
      </c>
      <c r="Q5" s="39" t="s">
        <v>553</v>
      </c>
      <c r="R5" s="41" t="s">
        <v>554</v>
      </c>
      <c r="S5" s="43" t="s">
        <v>107</v>
      </c>
      <c r="T5" s="159">
        <v>1.0</v>
      </c>
      <c r="U5" s="159">
        <v>0.0</v>
      </c>
      <c r="V5" s="159">
        <v>0.0</v>
      </c>
      <c r="W5" s="159">
        <v>0.0</v>
      </c>
      <c r="X5" s="45" t="s">
        <v>14</v>
      </c>
      <c r="Y5" s="37" t="s">
        <v>546</v>
      </c>
      <c r="Z5" s="37" t="s">
        <v>547</v>
      </c>
      <c r="AA5" s="37" t="s">
        <v>548</v>
      </c>
      <c r="AB5" s="37" t="s">
        <v>234</v>
      </c>
      <c r="AC5" s="37" t="s">
        <v>108</v>
      </c>
      <c r="AD5" s="37" t="s">
        <v>310</v>
      </c>
      <c r="AE5" s="37" t="s">
        <v>549</v>
      </c>
      <c r="AF5" s="37" t="s">
        <v>204</v>
      </c>
      <c r="AG5" s="37" t="s">
        <v>90</v>
      </c>
      <c r="AH5" s="46" t="s">
        <v>97</v>
      </c>
      <c r="AI5" s="160">
        <v>0.0</v>
      </c>
      <c r="AJ5" s="55" t="s">
        <v>550</v>
      </c>
      <c r="AK5" s="56" t="s">
        <v>551</v>
      </c>
      <c r="AL5" s="50">
        <f t="shared" si="1"/>
        <v>44845</v>
      </c>
      <c r="AM5" s="51">
        <f t="shared" si="2"/>
        <v>-9</v>
      </c>
      <c r="AN5" s="52" t="str">
        <f t="shared" si="3"/>
        <v>Reporte ok</v>
      </c>
      <c r="AO5" s="53"/>
      <c r="AP5" s="54"/>
    </row>
    <row r="6" ht="67.5" customHeight="1">
      <c r="A6" s="35"/>
      <c r="B6" s="36">
        <v>3.0</v>
      </c>
      <c r="C6" s="37" t="s">
        <v>542</v>
      </c>
      <c r="D6" s="37" t="s">
        <v>14</v>
      </c>
      <c r="E6" s="37" t="s">
        <v>69</v>
      </c>
      <c r="F6" s="38">
        <v>2.018011000241E12</v>
      </c>
      <c r="G6" s="37" t="s">
        <v>70</v>
      </c>
      <c r="H6" s="37" t="s">
        <v>71</v>
      </c>
      <c r="I6" s="37" t="s">
        <v>72</v>
      </c>
      <c r="J6" s="37" t="s">
        <v>73</v>
      </c>
      <c r="K6" s="39" t="s">
        <v>74</v>
      </c>
      <c r="L6" s="39" t="s">
        <v>227</v>
      </c>
      <c r="M6" s="39" t="s">
        <v>76</v>
      </c>
      <c r="N6" s="40" t="s">
        <v>555</v>
      </c>
      <c r="O6" s="41"/>
      <c r="P6" s="159">
        <v>4.0</v>
      </c>
      <c r="Q6" s="39" t="s">
        <v>556</v>
      </c>
      <c r="R6" s="41" t="s">
        <v>557</v>
      </c>
      <c r="S6" s="57" t="s">
        <v>101</v>
      </c>
      <c r="T6" s="159">
        <v>1.0</v>
      </c>
      <c r="U6" s="159">
        <v>1.0</v>
      </c>
      <c r="V6" s="159">
        <v>1.0</v>
      </c>
      <c r="W6" s="159">
        <v>1.0</v>
      </c>
      <c r="X6" s="45" t="s">
        <v>14</v>
      </c>
      <c r="Y6" s="37" t="s">
        <v>546</v>
      </c>
      <c r="Z6" s="37" t="s">
        <v>547</v>
      </c>
      <c r="AA6" s="37" t="s">
        <v>548</v>
      </c>
      <c r="AB6" s="37" t="s">
        <v>234</v>
      </c>
      <c r="AC6" s="37" t="s">
        <v>179</v>
      </c>
      <c r="AD6" s="37" t="s">
        <v>310</v>
      </c>
      <c r="AE6" s="37" t="s">
        <v>558</v>
      </c>
      <c r="AF6" s="37" t="s">
        <v>559</v>
      </c>
      <c r="AG6" s="37" t="s">
        <v>90</v>
      </c>
      <c r="AH6" s="46" t="s">
        <v>97</v>
      </c>
      <c r="AI6" s="160">
        <v>1.0</v>
      </c>
      <c r="AJ6" s="58" t="s">
        <v>560</v>
      </c>
      <c r="AK6" s="60" t="s">
        <v>561</v>
      </c>
      <c r="AL6" s="50">
        <f t="shared" si="1"/>
        <v>44845</v>
      </c>
      <c r="AM6" s="51">
        <f t="shared" si="2"/>
        <v>-9</v>
      </c>
      <c r="AN6" s="52" t="str">
        <f t="shared" si="3"/>
        <v>Reporte ok</v>
      </c>
      <c r="AO6" s="53"/>
      <c r="AP6" s="54"/>
    </row>
    <row r="7" ht="67.5" customHeight="1">
      <c r="A7" s="35"/>
      <c r="B7" s="36">
        <v>4.0</v>
      </c>
      <c r="C7" s="37" t="s">
        <v>542</v>
      </c>
      <c r="D7" s="37" t="s">
        <v>14</v>
      </c>
      <c r="E7" s="37" t="s">
        <v>69</v>
      </c>
      <c r="F7" s="38">
        <v>2.018011000241E12</v>
      </c>
      <c r="G7" s="37" t="s">
        <v>70</v>
      </c>
      <c r="H7" s="37" t="s">
        <v>71</v>
      </c>
      <c r="I7" s="37" t="s">
        <v>72</v>
      </c>
      <c r="J7" s="37" t="s">
        <v>73</v>
      </c>
      <c r="K7" s="39" t="s">
        <v>74</v>
      </c>
      <c r="L7" s="39" t="s">
        <v>227</v>
      </c>
      <c r="M7" s="39" t="s">
        <v>114</v>
      </c>
      <c r="N7" s="40" t="s">
        <v>562</v>
      </c>
      <c r="O7" s="41"/>
      <c r="P7" s="44">
        <v>1.0</v>
      </c>
      <c r="Q7" s="39" t="s">
        <v>563</v>
      </c>
      <c r="R7" s="41" t="s">
        <v>564</v>
      </c>
      <c r="S7" s="57" t="s">
        <v>107</v>
      </c>
      <c r="T7" s="64">
        <v>0.0</v>
      </c>
      <c r="U7" s="64">
        <v>0.0</v>
      </c>
      <c r="V7" s="44">
        <v>0.0</v>
      </c>
      <c r="W7" s="64">
        <v>1.0</v>
      </c>
      <c r="X7" s="45" t="s">
        <v>14</v>
      </c>
      <c r="Y7" s="37" t="s">
        <v>546</v>
      </c>
      <c r="Z7" s="37" t="s">
        <v>547</v>
      </c>
      <c r="AA7" s="37" t="s">
        <v>548</v>
      </c>
      <c r="AB7" s="37" t="s">
        <v>234</v>
      </c>
      <c r="AC7" s="37" t="s">
        <v>179</v>
      </c>
      <c r="AD7" s="37" t="s">
        <v>310</v>
      </c>
      <c r="AE7" s="37" t="s">
        <v>549</v>
      </c>
      <c r="AF7" s="37" t="s">
        <v>204</v>
      </c>
      <c r="AG7" s="37" t="s">
        <v>90</v>
      </c>
      <c r="AH7" s="46" t="s">
        <v>97</v>
      </c>
      <c r="AI7" s="47">
        <v>0.0</v>
      </c>
      <c r="AJ7" s="55" t="s">
        <v>550</v>
      </c>
      <c r="AK7" s="56" t="s">
        <v>551</v>
      </c>
      <c r="AL7" s="50">
        <f t="shared" si="1"/>
        <v>44845</v>
      </c>
      <c r="AM7" s="51">
        <f t="shared" si="2"/>
        <v>-9</v>
      </c>
      <c r="AN7" s="52" t="str">
        <f t="shared" si="3"/>
        <v>Reporte ok</v>
      </c>
      <c r="AO7" s="53"/>
      <c r="AP7" s="54"/>
    </row>
    <row r="8" ht="67.5" customHeight="1">
      <c r="A8" s="35"/>
      <c r="B8" s="36">
        <v>5.0</v>
      </c>
      <c r="C8" s="37" t="s">
        <v>542</v>
      </c>
      <c r="D8" s="37" t="s">
        <v>14</v>
      </c>
      <c r="E8" s="37" t="s">
        <v>69</v>
      </c>
      <c r="F8" s="38">
        <v>2.018011000241E12</v>
      </c>
      <c r="G8" s="37" t="s">
        <v>70</v>
      </c>
      <c r="H8" s="37" t="s">
        <v>71</v>
      </c>
      <c r="I8" s="37" t="s">
        <v>72</v>
      </c>
      <c r="J8" s="37" t="s">
        <v>73</v>
      </c>
      <c r="K8" s="39" t="s">
        <v>74</v>
      </c>
      <c r="L8" s="39" t="s">
        <v>227</v>
      </c>
      <c r="M8" s="39" t="s">
        <v>76</v>
      </c>
      <c r="N8" s="40" t="s">
        <v>565</v>
      </c>
      <c r="O8" s="41"/>
      <c r="P8" s="159">
        <v>7.0</v>
      </c>
      <c r="Q8" s="39" t="s">
        <v>566</v>
      </c>
      <c r="R8" s="41" t="s">
        <v>567</v>
      </c>
      <c r="S8" s="57" t="s">
        <v>101</v>
      </c>
      <c r="T8" s="159">
        <v>1.0</v>
      </c>
      <c r="U8" s="159">
        <v>0.0</v>
      </c>
      <c r="V8" s="159">
        <v>2.0</v>
      </c>
      <c r="W8" s="159">
        <v>4.0</v>
      </c>
      <c r="X8" s="45" t="s">
        <v>14</v>
      </c>
      <c r="Y8" s="37" t="s">
        <v>546</v>
      </c>
      <c r="Z8" s="37" t="s">
        <v>547</v>
      </c>
      <c r="AA8" s="37" t="s">
        <v>548</v>
      </c>
      <c r="AB8" s="37" t="s">
        <v>234</v>
      </c>
      <c r="AC8" s="37" t="s">
        <v>179</v>
      </c>
      <c r="AD8" s="37" t="s">
        <v>310</v>
      </c>
      <c r="AE8" s="37" t="s">
        <v>549</v>
      </c>
      <c r="AF8" s="37" t="s">
        <v>204</v>
      </c>
      <c r="AG8" s="37" t="s">
        <v>90</v>
      </c>
      <c r="AH8" s="46" t="s">
        <v>97</v>
      </c>
      <c r="AI8" s="160">
        <v>2.0</v>
      </c>
      <c r="AJ8" s="58" t="s">
        <v>568</v>
      </c>
      <c r="AK8" s="60" t="s">
        <v>569</v>
      </c>
      <c r="AL8" s="50">
        <f t="shared" si="1"/>
        <v>44845</v>
      </c>
      <c r="AM8" s="51">
        <f t="shared" si="2"/>
        <v>-9</v>
      </c>
      <c r="AN8" s="52" t="str">
        <f t="shared" si="3"/>
        <v>Reporte ok</v>
      </c>
      <c r="AO8" s="53"/>
      <c r="AP8" s="54"/>
    </row>
    <row r="9" ht="67.5" customHeight="1">
      <c r="A9" s="35"/>
      <c r="B9" s="36">
        <v>6.0</v>
      </c>
      <c r="C9" s="37" t="s">
        <v>542</v>
      </c>
      <c r="D9" s="37" t="s">
        <v>14</v>
      </c>
      <c r="E9" s="37" t="s">
        <v>69</v>
      </c>
      <c r="F9" s="38">
        <v>2.018011000241E12</v>
      </c>
      <c r="G9" s="37" t="s">
        <v>70</v>
      </c>
      <c r="H9" s="37" t="s">
        <v>71</v>
      </c>
      <c r="I9" s="37" t="s">
        <v>72</v>
      </c>
      <c r="J9" s="37" t="s">
        <v>73</v>
      </c>
      <c r="K9" s="39" t="s">
        <v>74</v>
      </c>
      <c r="L9" s="39" t="s">
        <v>227</v>
      </c>
      <c r="M9" s="39" t="s">
        <v>76</v>
      </c>
      <c r="N9" s="40" t="s">
        <v>570</v>
      </c>
      <c r="O9" s="41"/>
      <c r="P9" s="159">
        <v>4.0</v>
      </c>
      <c r="Q9" s="39" t="s">
        <v>571</v>
      </c>
      <c r="R9" s="41" t="s">
        <v>567</v>
      </c>
      <c r="S9" s="57" t="s">
        <v>101</v>
      </c>
      <c r="T9" s="44">
        <v>0.0</v>
      </c>
      <c r="U9" s="44">
        <v>0.0</v>
      </c>
      <c r="V9" s="159">
        <v>2.0</v>
      </c>
      <c r="W9" s="44">
        <v>2.0</v>
      </c>
      <c r="X9" s="45" t="s">
        <v>14</v>
      </c>
      <c r="Y9" s="37" t="s">
        <v>546</v>
      </c>
      <c r="Z9" s="37" t="s">
        <v>547</v>
      </c>
      <c r="AA9" s="37" t="s">
        <v>548</v>
      </c>
      <c r="AB9" s="37" t="s">
        <v>234</v>
      </c>
      <c r="AC9" s="37" t="s">
        <v>179</v>
      </c>
      <c r="AD9" s="37" t="s">
        <v>310</v>
      </c>
      <c r="AE9" s="37" t="s">
        <v>549</v>
      </c>
      <c r="AF9" s="37" t="s">
        <v>204</v>
      </c>
      <c r="AG9" s="37" t="s">
        <v>90</v>
      </c>
      <c r="AH9" s="46" t="s">
        <v>97</v>
      </c>
      <c r="AI9" s="160">
        <v>2.0</v>
      </c>
      <c r="AJ9" s="58" t="s">
        <v>572</v>
      </c>
      <c r="AK9" s="60" t="s">
        <v>569</v>
      </c>
      <c r="AL9" s="50">
        <f t="shared" si="1"/>
        <v>44845</v>
      </c>
      <c r="AM9" s="51">
        <f t="shared" si="2"/>
        <v>-9</v>
      </c>
      <c r="AN9" s="52" t="str">
        <f t="shared" si="3"/>
        <v>Reporte ok</v>
      </c>
      <c r="AO9" s="53"/>
      <c r="AP9" s="54"/>
    </row>
    <row r="10" ht="67.5" customHeight="1">
      <c r="A10" s="35"/>
      <c r="B10" s="36">
        <v>7.0</v>
      </c>
      <c r="C10" s="37" t="s">
        <v>542</v>
      </c>
      <c r="D10" s="37" t="s">
        <v>14</v>
      </c>
      <c r="E10" s="37" t="s">
        <v>69</v>
      </c>
      <c r="F10" s="38">
        <v>2.018011000241E12</v>
      </c>
      <c r="G10" s="37" t="s">
        <v>70</v>
      </c>
      <c r="H10" s="37" t="s">
        <v>71</v>
      </c>
      <c r="I10" s="37" t="s">
        <v>72</v>
      </c>
      <c r="J10" s="37" t="s">
        <v>573</v>
      </c>
      <c r="K10" s="39" t="s">
        <v>74</v>
      </c>
      <c r="L10" s="39" t="s">
        <v>227</v>
      </c>
      <c r="M10" s="39" t="s">
        <v>76</v>
      </c>
      <c r="N10" s="40" t="s">
        <v>574</v>
      </c>
      <c r="O10" s="41"/>
      <c r="P10" s="159">
        <v>7.0</v>
      </c>
      <c r="Q10" s="39" t="s">
        <v>575</v>
      </c>
      <c r="R10" s="41" t="s">
        <v>576</v>
      </c>
      <c r="S10" s="57" t="s">
        <v>101</v>
      </c>
      <c r="T10" s="159">
        <v>0.0</v>
      </c>
      <c r="U10" s="159">
        <v>0.0</v>
      </c>
      <c r="V10" s="159">
        <v>7.0</v>
      </c>
      <c r="W10" s="159">
        <v>0.0</v>
      </c>
      <c r="X10" s="45" t="s">
        <v>14</v>
      </c>
      <c r="Y10" s="37" t="s">
        <v>546</v>
      </c>
      <c r="Z10" s="37" t="s">
        <v>547</v>
      </c>
      <c r="AA10" s="37" t="s">
        <v>548</v>
      </c>
      <c r="AB10" s="37" t="s">
        <v>234</v>
      </c>
      <c r="AC10" s="37" t="s">
        <v>179</v>
      </c>
      <c r="AD10" s="37" t="s">
        <v>310</v>
      </c>
      <c r="AE10" s="37" t="s">
        <v>549</v>
      </c>
      <c r="AF10" s="37" t="s">
        <v>204</v>
      </c>
      <c r="AG10" s="37" t="s">
        <v>90</v>
      </c>
      <c r="AH10" s="46" t="s">
        <v>577</v>
      </c>
      <c r="AI10" s="160">
        <v>7.0</v>
      </c>
      <c r="AJ10" s="58" t="s">
        <v>578</v>
      </c>
      <c r="AK10" s="59" t="s">
        <v>579</v>
      </c>
      <c r="AL10" s="50">
        <f t="shared" si="1"/>
        <v>44845</v>
      </c>
      <c r="AM10" s="51">
        <f t="shared" si="2"/>
        <v>-9</v>
      </c>
      <c r="AN10" s="52" t="str">
        <f t="shared" si="3"/>
        <v>Reporte ok</v>
      </c>
      <c r="AO10" s="53"/>
      <c r="AP10" s="54"/>
    </row>
    <row r="11" ht="67.5" customHeight="1">
      <c r="A11" s="35"/>
      <c r="B11" s="36">
        <v>8.0</v>
      </c>
      <c r="C11" s="37" t="s">
        <v>542</v>
      </c>
      <c r="D11" s="37" t="s">
        <v>14</v>
      </c>
      <c r="E11" s="37" t="s">
        <v>69</v>
      </c>
      <c r="F11" s="38">
        <v>2.018011000241E12</v>
      </c>
      <c r="G11" s="37" t="s">
        <v>70</v>
      </c>
      <c r="H11" s="37" t="s">
        <v>71</v>
      </c>
      <c r="I11" s="37" t="s">
        <v>72</v>
      </c>
      <c r="J11" s="37" t="s">
        <v>573</v>
      </c>
      <c r="K11" s="39" t="s">
        <v>74</v>
      </c>
      <c r="L11" s="39" t="s">
        <v>227</v>
      </c>
      <c r="M11" s="39" t="s">
        <v>76</v>
      </c>
      <c r="N11" s="40" t="s">
        <v>574</v>
      </c>
      <c r="O11" s="41"/>
      <c r="P11" s="159">
        <v>5.0</v>
      </c>
      <c r="Q11" s="39" t="s">
        <v>580</v>
      </c>
      <c r="R11" s="41" t="s">
        <v>576</v>
      </c>
      <c r="S11" s="57" t="s">
        <v>101</v>
      </c>
      <c r="T11" s="159">
        <v>0.0</v>
      </c>
      <c r="U11" s="159">
        <v>0.0</v>
      </c>
      <c r="V11" s="159">
        <v>3.0</v>
      </c>
      <c r="W11" s="159">
        <v>2.0</v>
      </c>
      <c r="X11" s="45" t="s">
        <v>14</v>
      </c>
      <c r="Y11" s="37" t="s">
        <v>546</v>
      </c>
      <c r="Z11" s="37" t="s">
        <v>547</v>
      </c>
      <c r="AA11" s="37" t="s">
        <v>548</v>
      </c>
      <c r="AB11" s="37" t="s">
        <v>234</v>
      </c>
      <c r="AC11" s="37" t="s">
        <v>179</v>
      </c>
      <c r="AD11" s="37" t="s">
        <v>310</v>
      </c>
      <c r="AE11" s="37" t="s">
        <v>549</v>
      </c>
      <c r="AF11" s="37" t="s">
        <v>204</v>
      </c>
      <c r="AG11" s="37" t="s">
        <v>90</v>
      </c>
      <c r="AH11" s="46" t="s">
        <v>577</v>
      </c>
      <c r="AI11" s="160">
        <v>3.0</v>
      </c>
      <c r="AJ11" s="58" t="s">
        <v>581</v>
      </c>
      <c r="AK11" s="59" t="s">
        <v>582</v>
      </c>
      <c r="AL11" s="50">
        <f t="shared" si="1"/>
        <v>44845</v>
      </c>
      <c r="AM11" s="51">
        <f t="shared" si="2"/>
        <v>-9</v>
      </c>
      <c r="AN11" s="52" t="str">
        <f t="shared" si="3"/>
        <v>Reporte ok</v>
      </c>
      <c r="AO11" s="53"/>
      <c r="AP11" s="54"/>
    </row>
    <row r="12" ht="67.5" customHeight="1">
      <c r="A12" s="35"/>
      <c r="B12" s="36">
        <v>9.0</v>
      </c>
      <c r="C12" s="37" t="s">
        <v>542</v>
      </c>
      <c r="D12" s="37" t="s">
        <v>14</v>
      </c>
      <c r="E12" s="37" t="s">
        <v>69</v>
      </c>
      <c r="F12" s="38">
        <v>2.018011000241E12</v>
      </c>
      <c r="G12" s="37" t="s">
        <v>70</v>
      </c>
      <c r="H12" s="37" t="s">
        <v>71</v>
      </c>
      <c r="I12" s="37" t="s">
        <v>72</v>
      </c>
      <c r="J12" s="37" t="s">
        <v>73</v>
      </c>
      <c r="K12" s="39" t="s">
        <v>74</v>
      </c>
      <c r="L12" s="39" t="s">
        <v>227</v>
      </c>
      <c r="M12" s="39" t="s">
        <v>76</v>
      </c>
      <c r="N12" s="40" t="s">
        <v>583</v>
      </c>
      <c r="O12" s="41"/>
      <c r="P12" s="42">
        <v>1.0</v>
      </c>
      <c r="Q12" s="39" t="s">
        <v>584</v>
      </c>
      <c r="R12" s="41" t="s">
        <v>585</v>
      </c>
      <c r="S12" s="57" t="s">
        <v>107</v>
      </c>
      <c r="T12" s="42">
        <v>0.0</v>
      </c>
      <c r="U12" s="42">
        <v>0.0</v>
      </c>
      <c r="V12" s="42">
        <v>0.0</v>
      </c>
      <c r="W12" s="42">
        <v>1.0</v>
      </c>
      <c r="X12" s="45" t="s">
        <v>14</v>
      </c>
      <c r="Y12" s="37" t="s">
        <v>546</v>
      </c>
      <c r="Z12" s="37" t="s">
        <v>547</v>
      </c>
      <c r="AA12" s="37" t="s">
        <v>548</v>
      </c>
      <c r="AB12" s="37" t="s">
        <v>234</v>
      </c>
      <c r="AC12" s="37" t="s">
        <v>179</v>
      </c>
      <c r="AD12" s="37" t="s">
        <v>310</v>
      </c>
      <c r="AE12" s="37" t="s">
        <v>558</v>
      </c>
      <c r="AF12" s="37" t="s">
        <v>559</v>
      </c>
      <c r="AG12" s="37" t="s">
        <v>90</v>
      </c>
      <c r="AH12" s="46" t="s">
        <v>97</v>
      </c>
      <c r="AI12" s="61">
        <v>0.0</v>
      </c>
      <c r="AJ12" s="55" t="s">
        <v>550</v>
      </c>
      <c r="AK12" s="56" t="s">
        <v>551</v>
      </c>
      <c r="AL12" s="50">
        <f t="shared" si="1"/>
        <v>44845</v>
      </c>
      <c r="AM12" s="51">
        <f t="shared" si="2"/>
        <v>-9</v>
      </c>
      <c r="AN12" s="52" t="str">
        <f t="shared" si="3"/>
        <v>Reporte ok</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 r:id="rId1" location="gid=1942166271" ref="AK6"/>
    <hyperlink r:id="rId2" ref="AK8"/>
    <hyperlink r:id="rId3" ref="AK9"/>
    <hyperlink r:id="rId4" ref="AK10"/>
    <hyperlink r:id="rId5" ref="AK11"/>
  </hyperlinks>
  <printOptions gridLines="1" horizontalCentered="1"/>
  <pageMargins bottom="0.75" footer="0.0" header="0.0" left="0.7" right="0.7" top="0.75"/>
  <pageSetup cellComments="atEnd" orientation="portrait" pageOrder="overThenDown"/>
  <drawing r:id="rId6"/>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486</v>
      </c>
      <c r="D4" s="37" t="s">
        <v>17</v>
      </c>
      <c r="E4" s="37" t="s">
        <v>69</v>
      </c>
      <c r="F4" s="38">
        <v>2.018011000241E12</v>
      </c>
      <c r="G4" s="37" t="s">
        <v>70</v>
      </c>
      <c r="H4" s="37" t="s">
        <v>586</v>
      </c>
      <c r="I4" s="37" t="s">
        <v>587</v>
      </c>
      <c r="J4" s="37" t="s">
        <v>588</v>
      </c>
      <c r="K4" s="39" t="s">
        <v>74</v>
      </c>
      <c r="L4" s="39" t="s">
        <v>75</v>
      </c>
      <c r="M4" s="39" t="s">
        <v>76</v>
      </c>
      <c r="N4" s="40" t="s">
        <v>589</v>
      </c>
      <c r="O4" s="41">
        <v>1.0</v>
      </c>
      <c r="P4" s="159">
        <v>1.0</v>
      </c>
      <c r="Q4" s="39" t="s">
        <v>590</v>
      </c>
      <c r="R4" s="41" t="s">
        <v>591</v>
      </c>
      <c r="S4" s="43" t="s">
        <v>107</v>
      </c>
      <c r="T4" s="159">
        <v>0.0</v>
      </c>
      <c r="U4" s="159">
        <v>0.0</v>
      </c>
      <c r="V4" s="159">
        <v>0.0</v>
      </c>
      <c r="W4" s="159">
        <v>1.0</v>
      </c>
      <c r="X4" s="45" t="s">
        <v>17</v>
      </c>
      <c r="Y4" s="37" t="s">
        <v>496</v>
      </c>
      <c r="Z4" s="37" t="s">
        <v>592</v>
      </c>
      <c r="AA4" s="37" t="s">
        <v>498</v>
      </c>
      <c r="AB4" s="37" t="s">
        <v>499</v>
      </c>
      <c r="AC4" s="37" t="s">
        <v>593</v>
      </c>
      <c r="AD4" s="37" t="s">
        <v>87</v>
      </c>
      <c r="AE4" s="37" t="s">
        <v>500</v>
      </c>
      <c r="AF4" s="37" t="s">
        <v>594</v>
      </c>
      <c r="AG4" s="37" t="s">
        <v>595</v>
      </c>
      <c r="AH4" s="46" t="s">
        <v>97</v>
      </c>
      <c r="AI4" s="160">
        <v>0.0</v>
      </c>
      <c r="AJ4" s="48" t="s">
        <v>502</v>
      </c>
      <c r="AK4" s="56">
        <v>0.0</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486</v>
      </c>
      <c r="D5" s="37" t="s">
        <v>17</v>
      </c>
      <c r="E5" s="37" t="s">
        <v>69</v>
      </c>
      <c r="F5" s="38">
        <v>2.018011000241E12</v>
      </c>
      <c r="G5" s="37" t="s">
        <v>70</v>
      </c>
      <c r="H5" s="37" t="s">
        <v>586</v>
      </c>
      <c r="I5" s="37" t="s">
        <v>587</v>
      </c>
      <c r="J5" s="37" t="s">
        <v>596</v>
      </c>
      <c r="K5" s="39" t="s">
        <v>74</v>
      </c>
      <c r="L5" s="39" t="s">
        <v>75</v>
      </c>
      <c r="M5" s="39" t="s">
        <v>76</v>
      </c>
      <c r="N5" s="40" t="s">
        <v>597</v>
      </c>
      <c r="O5" s="41">
        <v>1.0</v>
      </c>
      <c r="P5" s="159">
        <v>1.0</v>
      </c>
      <c r="Q5" s="39" t="s">
        <v>598</v>
      </c>
      <c r="R5" s="41" t="s">
        <v>591</v>
      </c>
      <c r="S5" s="43" t="s">
        <v>107</v>
      </c>
      <c r="T5" s="159">
        <v>0.0</v>
      </c>
      <c r="U5" s="159">
        <v>0.0</v>
      </c>
      <c r="V5" s="159">
        <v>0.0</v>
      </c>
      <c r="W5" s="159">
        <v>1.0</v>
      </c>
      <c r="X5" s="45" t="s">
        <v>17</v>
      </c>
      <c r="Y5" s="37" t="s">
        <v>496</v>
      </c>
      <c r="Z5" s="37" t="s">
        <v>592</v>
      </c>
      <c r="AA5" s="37" t="s">
        <v>498</v>
      </c>
      <c r="AB5" s="37" t="s">
        <v>499</v>
      </c>
      <c r="AC5" s="37" t="s">
        <v>593</v>
      </c>
      <c r="AD5" s="37" t="s">
        <v>87</v>
      </c>
      <c r="AE5" s="37" t="s">
        <v>500</v>
      </c>
      <c r="AF5" s="37" t="s">
        <v>594</v>
      </c>
      <c r="AG5" s="37" t="s">
        <v>595</v>
      </c>
      <c r="AH5" s="46" t="s">
        <v>97</v>
      </c>
      <c r="AI5" s="160">
        <v>0.0</v>
      </c>
      <c r="AJ5" s="55" t="s">
        <v>502</v>
      </c>
      <c r="AK5" s="56">
        <v>0.0</v>
      </c>
      <c r="AL5" s="50">
        <f t="shared" si="1"/>
        <v>44845</v>
      </c>
      <c r="AM5" s="51">
        <f t="shared" si="2"/>
        <v>-9</v>
      </c>
      <c r="AN5" s="52" t="str">
        <f t="shared" si="3"/>
        <v>Reporte ok</v>
      </c>
      <c r="AO5" s="53"/>
      <c r="AP5" s="54"/>
    </row>
    <row r="6" ht="67.5" customHeight="1">
      <c r="A6" s="35"/>
      <c r="B6" s="36">
        <v>3.0</v>
      </c>
      <c r="C6" s="37" t="s">
        <v>486</v>
      </c>
      <c r="D6" s="37" t="s">
        <v>17</v>
      </c>
      <c r="E6" s="37" t="s">
        <v>69</v>
      </c>
      <c r="F6" s="38">
        <v>2.018011000241E12</v>
      </c>
      <c r="G6" s="37" t="s">
        <v>70</v>
      </c>
      <c r="H6" s="37" t="s">
        <v>586</v>
      </c>
      <c r="I6" s="37" t="s">
        <v>587</v>
      </c>
      <c r="J6" s="37" t="s">
        <v>588</v>
      </c>
      <c r="K6" s="39" t="s">
        <v>74</v>
      </c>
      <c r="L6" s="39" t="s">
        <v>75</v>
      </c>
      <c r="M6" s="39" t="s">
        <v>76</v>
      </c>
      <c r="N6" s="40" t="s">
        <v>599</v>
      </c>
      <c r="O6" s="41">
        <v>2.0</v>
      </c>
      <c r="P6" s="159">
        <v>2.0</v>
      </c>
      <c r="Q6" s="39" t="s">
        <v>600</v>
      </c>
      <c r="R6" s="41" t="s">
        <v>495</v>
      </c>
      <c r="S6" s="57" t="s">
        <v>101</v>
      </c>
      <c r="T6" s="159">
        <v>0.0</v>
      </c>
      <c r="U6" s="159">
        <v>0.0</v>
      </c>
      <c r="V6" s="159">
        <v>2.0</v>
      </c>
      <c r="W6" s="159">
        <v>0.0</v>
      </c>
      <c r="X6" s="45" t="s">
        <v>17</v>
      </c>
      <c r="Y6" s="37" t="s">
        <v>496</v>
      </c>
      <c r="Z6" s="37" t="s">
        <v>592</v>
      </c>
      <c r="AA6" s="37" t="s">
        <v>498</v>
      </c>
      <c r="AB6" s="37" t="s">
        <v>499</v>
      </c>
      <c r="AC6" s="37" t="s">
        <v>593</v>
      </c>
      <c r="AD6" s="37" t="s">
        <v>87</v>
      </c>
      <c r="AE6" s="37" t="s">
        <v>500</v>
      </c>
      <c r="AF6" s="37" t="s">
        <v>594</v>
      </c>
      <c r="AG6" s="37" t="s">
        <v>595</v>
      </c>
      <c r="AH6" s="46" t="s">
        <v>236</v>
      </c>
      <c r="AI6" s="160">
        <v>2.0</v>
      </c>
      <c r="AJ6" s="58" t="s">
        <v>601</v>
      </c>
      <c r="AK6" s="59" t="s">
        <v>602</v>
      </c>
      <c r="AL6" s="50">
        <f t="shared" si="1"/>
        <v>44845</v>
      </c>
      <c r="AM6" s="51">
        <f t="shared" si="2"/>
        <v>-9</v>
      </c>
      <c r="AN6" s="52" t="str">
        <f t="shared" si="3"/>
        <v>Reporte ok</v>
      </c>
      <c r="AO6" s="53"/>
      <c r="AP6" s="54"/>
    </row>
    <row r="7" ht="67.5" customHeight="1">
      <c r="A7" s="35"/>
      <c r="B7" s="36">
        <v>4.0</v>
      </c>
      <c r="C7" s="37" t="s">
        <v>486</v>
      </c>
      <c r="D7" s="37" t="s">
        <v>17</v>
      </c>
      <c r="E7" s="37" t="s">
        <v>69</v>
      </c>
      <c r="F7" s="38">
        <v>2.018011000241E12</v>
      </c>
      <c r="G7" s="37" t="s">
        <v>70</v>
      </c>
      <c r="H7" s="37" t="s">
        <v>586</v>
      </c>
      <c r="I7" s="37" t="s">
        <v>587</v>
      </c>
      <c r="J7" s="37" t="s">
        <v>588</v>
      </c>
      <c r="K7" s="39" t="s">
        <v>74</v>
      </c>
      <c r="L7" s="39" t="s">
        <v>75</v>
      </c>
      <c r="M7" s="39" t="s">
        <v>76</v>
      </c>
      <c r="N7" s="40" t="s">
        <v>599</v>
      </c>
      <c r="O7" s="41">
        <v>2.0</v>
      </c>
      <c r="P7" s="159">
        <v>2.0</v>
      </c>
      <c r="Q7" s="39" t="s">
        <v>603</v>
      </c>
      <c r="R7" s="41" t="s">
        <v>495</v>
      </c>
      <c r="S7" s="57" t="s">
        <v>101</v>
      </c>
      <c r="T7" s="159">
        <v>0.0</v>
      </c>
      <c r="U7" s="159">
        <v>1.0</v>
      </c>
      <c r="V7" s="159">
        <v>1.0</v>
      </c>
      <c r="W7" s="159">
        <v>0.0</v>
      </c>
      <c r="X7" s="45" t="s">
        <v>17</v>
      </c>
      <c r="Y7" s="37" t="s">
        <v>496</v>
      </c>
      <c r="Z7" s="37" t="s">
        <v>592</v>
      </c>
      <c r="AA7" s="37" t="s">
        <v>498</v>
      </c>
      <c r="AB7" s="37" t="s">
        <v>499</v>
      </c>
      <c r="AC7" s="37" t="s">
        <v>593</v>
      </c>
      <c r="AD7" s="37" t="s">
        <v>87</v>
      </c>
      <c r="AE7" s="37" t="s">
        <v>500</v>
      </c>
      <c r="AF7" s="37" t="s">
        <v>594</v>
      </c>
      <c r="AG7" s="37" t="s">
        <v>595</v>
      </c>
      <c r="AH7" s="46" t="s">
        <v>236</v>
      </c>
      <c r="AI7" s="160">
        <v>1.0</v>
      </c>
      <c r="AJ7" s="58" t="s">
        <v>604</v>
      </c>
      <c r="AK7" s="59" t="s">
        <v>605</v>
      </c>
      <c r="AL7" s="50">
        <f t="shared" si="1"/>
        <v>44845</v>
      </c>
      <c r="AM7" s="51">
        <f t="shared" si="2"/>
        <v>-9</v>
      </c>
      <c r="AN7" s="52" t="str">
        <f t="shared" si="3"/>
        <v>Reporte ok</v>
      </c>
      <c r="AO7" s="53"/>
      <c r="AP7" s="54"/>
    </row>
    <row r="8" ht="67.5" customHeight="1">
      <c r="A8" s="35"/>
      <c r="B8" s="36">
        <v>5.0</v>
      </c>
      <c r="C8" s="37" t="s">
        <v>486</v>
      </c>
      <c r="D8" s="37" t="s">
        <v>17</v>
      </c>
      <c r="E8" s="37" t="s">
        <v>69</v>
      </c>
      <c r="F8" s="38">
        <v>2.018011000241E12</v>
      </c>
      <c r="G8" s="37" t="s">
        <v>70</v>
      </c>
      <c r="H8" s="37" t="s">
        <v>586</v>
      </c>
      <c r="I8" s="37" t="s">
        <v>587</v>
      </c>
      <c r="J8" s="37" t="s">
        <v>588</v>
      </c>
      <c r="K8" s="39" t="s">
        <v>74</v>
      </c>
      <c r="L8" s="39" t="s">
        <v>75</v>
      </c>
      <c r="M8" s="39" t="s">
        <v>76</v>
      </c>
      <c r="N8" s="40" t="s">
        <v>606</v>
      </c>
      <c r="O8" s="41">
        <v>2.0</v>
      </c>
      <c r="P8" s="159">
        <v>1.0</v>
      </c>
      <c r="Q8" s="39" t="s">
        <v>607</v>
      </c>
      <c r="R8" s="41" t="s">
        <v>606</v>
      </c>
      <c r="S8" s="57" t="s">
        <v>101</v>
      </c>
      <c r="T8" s="159">
        <v>0.0</v>
      </c>
      <c r="U8" s="159">
        <v>0.0</v>
      </c>
      <c r="V8" s="159">
        <v>1.0</v>
      </c>
      <c r="W8" s="159">
        <v>0.0</v>
      </c>
      <c r="X8" s="45" t="s">
        <v>17</v>
      </c>
      <c r="Y8" s="37" t="s">
        <v>496</v>
      </c>
      <c r="Z8" s="37" t="s">
        <v>592</v>
      </c>
      <c r="AA8" s="37" t="s">
        <v>498</v>
      </c>
      <c r="AB8" s="37" t="s">
        <v>499</v>
      </c>
      <c r="AC8" s="37" t="s">
        <v>593</v>
      </c>
      <c r="AD8" s="37" t="s">
        <v>87</v>
      </c>
      <c r="AE8" s="37" t="s">
        <v>500</v>
      </c>
      <c r="AF8" s="37" t="s">
        <v>594</v>
      </c>
      <c r="AG8" s="37" t="s">
        <v>595</v>
      </c>
      <c r="AH8" s="46" t="s">
        <v>236</v>
      </c>
      <c r="AI8" s="160">
        <v>1.0</v>
      </c>
      <c r="AJ8" s="58" t="s">
        <v>608</v>
      </c>
      <c r="AK8" s="59" t="s">
        <v>609</v>
      </c>
      <c r="AL8" s="50">
        <f t="shared" si="1"/>
        <v>44845</v>
      </c>
      <c r="AM8" s="51">
        <f t="shared" si="2"/>
        <v>-9</v>
      </c>
      <c r="AN8" s="52" t="str">
        <f t="shared" si="3"/>
        <v>Reporte ok</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AJ8">
    <cfRule type="cellIs" dxfId="0" priority="1" operator="greaterThan">
      <formula>0</formula>
    </cfRule>
  </conditionalFormatting>
  <conditionalFormatting sqref="AJ4:AJ6 AM4:AM17 AJ8">
    <cfRule type="cellIs" dxfId="1" priority="2" operator="lessThan">
      <formula>0</formula>
    </cfRule>
  </conditionalFormatting>
  <hyperlinks>
    <hyperlink display="Home" location="Home!A1" ref="B1"/>
    <hyperlink r:id="rId1" ref="AK6"/>
    <hyperlink r:id="rId2" ref="AK7"/>
    <hyperlink r:id="rId3" ref="AK8"/>
  </hyperlinks>
  <printOptions gridLines="1" horizontalCentered="1"/>
  <pageMargins bottom="0.75" footer="0.0" header="0.0" left="0.7" right="0.7" top="0.75"/>
  <pageSetup cellComments="atEnd" orientation="portrait" pageOrder="overThenDown"/>
  <drawing r:id="rId4"/>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610</v>
      </c>
      <c r="D4" s="37" t="s">
        <v>234</v>
      </c>
      <c r="E4" s="37" t="s">
        <v>69</v>
      </c>
      <c r="F4" s="38">
        <v>2.018011000241E12</v>
      </c>
      <c r="G4" s="37" t="s">
        <v>70</v>
      </c>
      <c r="H4" s="37" t="s">
        <v>71</v>
      </c>
      <c r="I4" s="37" t="s">
        <v>72</v>
      </c>
      <c r="J4" s="37" t="s">
        <v>73</v>
      </c>
      <c r="K4" s="39" t="s">
        <v>74</v>
      </c>
      <c r="L4" s="39" t="s">
        <v>75</v>
      </c>
      <c r="M4" s="39" t="s">
        <v>114</v>
      </c>
      <c r="N4" s="40" t="s">
        <v>611</v>
      </c>
      <c r="O4" s="41"/>
      <c r="P4" s="44">
        <v>1.0</v>
      </c>
      <c r="Q4" s="39" t="s">
        <v>612</v>
      </c>
      <c r="R4" s="41" t="s">
        <v>613</v>
      </c>
      <c r="S4" s="43" t="s">
        <v>80</v>
      </c>
      <c r="T4" s="64">
        <v>0.0</v>
      </c>
      <c r="U4" s="64">
        <v>1.0</v>
      </c>
      <c r="V4" s="44">
        <v>0.0</v>
      </c>
      <c r="W4" s="64">
        <v>1.0</v>
      </c>
      <c r="X4" s="45" t="s">
        <v>234</v>
      </c>
      <c r="Y4" s="37" t="s">
        <v>614</v>
      </c>
      <c r="Z4" s="37" t="s">
        <v>615</v>
      </c>
      <c r="AA4" s="37" t="s">
        <v>616</v>
      </c>
      <c r="AB4" s="37" t="s">
        <v>309</v>
      </c>
      <c r="AC4" s="37" t="s">
        <v>617</v>
      </c>
      <c r="AD4" s="37" t="s">
        <v>87</v>
      </c>
      <c r="AE4" s="37" t="s">
        <v>234</v>
      </c>
      <c r="AF4" s="37" t="s">
        <v>235</v>
      </c>
      <c r="AG4" s="37" t="s">
        <v>90</v>
      </c>
      <c r="AH4" s="46" t="s">
        <v>577</v>
      </c>
      <c r="AI4" s="47">
        <v>0.15</v>
      </c>
      <c r="AJ4" s="48" t="s">
        <v>618</v>
      </c>
      <c r="AK4" s="162" t="s">
        <v>619</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610</v>
      </c>
      <c r="D5" s="37" t="s">
        <v>234</v>
      </c>
      <c r="E5" s="37" t="s">
        <v>69</v>
      </c>
      <c r="F5" s="38">
        <v>2.018011000241E12</v>
      </c>
      <c r="G5" s="37" t="s">
        <v>70</v>
      </c>
      <c r="H5" s="37" t="s">
        <v>71</v>
      </c>
      <c r="I5" s="37" t="s">
        <v>72</v>
      </c>
      <c r="J5" s="37" t="s">
        <v>73</v>
      </c>
      <c r="K5" s="39" t="s">
        <v>74</v>
      </c>
      <c r="L5" s="39" t="s">
        <v>75</v>
      </c>
      <c r="M5" s="39" t="s">
        <v>114</v>
      </c>
      <c r="N5" s="40" t="s">
        <v>620</v>
      </c>
      <c r="O5" s="41"/>
      <c r="P5" s="44">
        <v>1.0</v>
      </c>
      <c r="Q5" s="39" t="s">
        <v>621</v>
      </c>
      <c r="R5" s="41" t="s">
        <v>613</v>
      </c>
      <c r="S5" s="43" t="s">
        <v>107</v>
      </c>
      <c r="T5" s="44">
        <v>0.0</v>
      </c>
      <c r="U5" s="44">
        <v>0.0</v>
      </c>
      <c r="V5" s="44">
        <v>0.0</v>
      </c>
      <c r="W5" s="44">
        <v>1.0</v>
      </c>
      <c r="X5" s="45" t="s">
        <v>234</v>
      </c>
      <c r="Y5" s="37" t="s">
        <v>614</v>
      </c>
      <c r="Z5" s="37" t="s">
        <v>615</v>
      </c>
      <c r="AA5" s="37" t="s">
        <v>616</v>
      </c>
      <c r="AB5" s="37" t="s">
        <v>309</v>
      </c>
      <c r="AC5" s="37" t="s">
        <v>622</v>
      </c>
      <c r="AD5" s="37" t="s">
        <v>87</v>
      </c>
      <c r="AE5" s="37" t="s">
        <v>234</v>
      </c>
      <c r="AF5" s="37" t="s">
        <v>235</v>
      </c>
      <c r="AG5" s="37" t="s">
        <v>90</v>
      </c>
      <c r="AH5" s="46" t="s">
        <v>623</v>
      </c>
      <c r="AI5" s="47">
        <v>0.15</v>
      </c>
      <c r="AJ5" s="48" t="s">
        <v>624</v>
      </c>
      <c r="AK5" s="162" t="s">
        <v>625</v>
      </c>
      <c r="AL5" s="50">
        <f t="shared" si="1"/>
        <v>44845</v>
      </c>
      <c r="AM5" s="51">
        <f t="shared" si="2"/>
        <v>-9</v>
      </c>
      <c r="AN5" s="52" t="str">
        <f t="shared" si="3"/>
        <v>Reporte ok</v>
      </c>
      <c r="AO5" s="53"/>
      <c r="AP5" s="54"/>
    </row>
    <row r="6" ht="67.5" customHeight="1">
      <c r="A6" s="35"/>
      <c r="B6" s="36">
        <v>3.0</v>
      </c>
      <c r="C6" s="37" t="s">
        <v>610</v>
      </c>
      <c r="D6" s="37" t="s">
        <v>234</v>
      </c>
      <c r="E6" s="37" t="s">
        <v>69</v>
      </c>
      <c r="F6" s="38">
        <v>2.018011000241E12</v>
      </c>
      <c r="G6" s="37" t="s">
        <v>70</v>
      </c>
      <c r="H6" s="37" t="s">
        <v>71</v>
      </c>
      <c r="I6" s="37" t="s">
        <v>626</v>
      </c>
      <c r="J6" s="37" t="s">
        <v>627</v>
      </c>
      <c r="K6" s="39" t="s">
        <v>74</v>
      </c>
      <c r="L6" s="39" t="s">
        <v>75</v>
      </c>
      <c r="M6" s="39" t="s">
        <v>114</v>
      </c>
      <c r="N6" s="40" t="s">
        <v>628</v>
      </c>
      <c r="O6" s="41"/>
      <c r="P6" s="44">
        <v>1.0</v>
      </c>
      <c r="Q6" s="39" t="s">
        <v>629</v>
      </c>
      <c r="R6" s="41" t="s">
        <v>613</v>
      </c>
      <c r="S6" s="57" t="s">
        <v>107</v>
      </c>
      <c r="T6" s="44">
        <v>0.0</v>
      </c>
      <c r="U6" s="44">
        <v>0.0</v>
      </c>
      <c r="V6" s="44">
        <v>0.0</v>
      </c>
      <c r="W6" s="44">
        <v>1.0</v>
      </c>
      <c r="X6" s="45" t="s">
        <v>234</v>
      </c>
      <c r="Y6" s="37" t="s">
        <v>614</v>
      </c>
      <c r="Z6" s="37" t="s">
        <v>615</v>
      </c>
      <c r="AA6" s="37" t="s">
        <v>616</v>
      </c>
      <c r="AB6" s="37" t="s">
        <v>309</v>
      </c>
      <c r="AC6" s="37" t="s">
        <v>630</v>
      </c>
      <c r="AD6" s="37" t="s">
        <v>87</v>
      </c>
      <c r="AE6" s="37" t="s">
        <v>234</v>
      </c>
      <c r="AF6" s="37" t="s">
        <v>235</v>
      </c>
      <c r="AG6" s="37" t="s">
        <v>90</v>
      </c>
      <c r="AH6" s="46" t="s">
        <v>91</v>
      </c>
      <c r="AI6" s="47">
        <v>0.1</v>
      </c>
      <c r="AJ6" s="48" t="s">
        <v>631</v>
      </c>
      <c r="AK6" s="172" t="s">
        <v>632</v>
      </c>
      <c r="AL6" s="50">
        <f t="shared" si="1"/>
        <v>44845</v>
      </c>
      <c r="AM6" s="51">
        <f t="shared" si="2"/>
        <v>-9</v>
      </c>
      <c r="AN6" s="52" t="str">
        <f t="shared" si="3"/>
        <v>Reporte ok</v>
      </c>
      <c r="AO6" s="53"/>
      <c r="AP6" s="54"/>
    </row>
    <row r="7" ht="67.5" customHeight="1">
      <c r="A7" s="35"/>
      <c r="B7" s="36">
        <v>4.0</v>
      </c>
      <c r="C7" s="37" t="s">
        <v>610</v>
      </c>
      <c r="D7" s="37" t="s">
        <v>234</v>
      </c>
      <c r="E7" s="37" t="s">
        <v>69</v>
      </c>
      <c r="F7" s="38">
        <v>2.018011000241E12</v>
      </c>
      <c r="G7" s="37" t="s">
        <v>70</v>
      </c>
      <c r="H7" s="37" t="s">
        <v>71</v>
      </c>
      <c r="I7" s="37" t="s">
        <v>72</v>
      </c>
      <c r="J7" s="37" t="s">
        <v>73</v>
      </c>
      <c r="K7" s="39" t="s">
        <v>74</v>
      </c>
      <c r="L7" s="39" t="s">
        <v>75</v>
      </c>
      <c r="M7" s="39" t="s">
        <v>114</v>
      </c>
      <c r="N7" s="40" t="s">
        <v>633</v>
      </c>
      <c r="O7" s="41"/>
      <c r="P7" s="44">
        <v>1.0</v>
      </c>
      <c r="Q7" s="39" t="s">
        <v>634</v>
      </c>
      <c r="R7" s="41" t="s">
        <v>635</v>
      </c>
      <c r="S7" s="57" t="s">
        <v>101</v>
      </c>
      <c r="T7" s="44">
        <v>0.25</v>
      </c>
      <c r="U7" s="44">
        <v>0.25</v>
      </c>
      <c r="V7" s="44">
        <v>0.25</v>
      </c>
      <c r="W7" s="44">
        <v>0.25</v>
      </c>
      <c r="X7" s="45" t="s">
        <v>234</v>
      </c>
      <c r="Y7" s="37" t="s">
        <v>614</v>
      </c>
      <c r="Z7" s="37" t="s">
        <v>615</v>
      </c>
      <c r="AA7" s="37" t="s">
        <v>616</v>
      </c>
      <c r="AB7" s="37" t="s">
        <v>309</v>
      </c>
      <c r="AC7" s="37" t="s">
        <v>636</v>
      </c>
      <c r="AD7" s="37" t="s">
        <v>87</v>
      </c>
      <c r="AE7" s="37" t="s">
        <v>234</v>
      </c>
      <c r="AF7" s="37" t="s">
        <v>235</v>
      </c>
      <c r="AG7" s="37" t="s">
        <v>90</v>
      </c>
      <c r="AH7" s="46" t="s">
        <v>215</v>
      </c>
      <c r="AI7" s="47">
        <v>0.3</v>
      </c>
      <c r="AJ7" s="48" t="s">
        <v>637</v>
      </c>
      <c r="AK7" s="59" t="s">
        <v>638</v>
      </c>
      <c r="AL7" s="50">
        <f t="shared" si="1"/>
        <v>44845</v>
      </c>
      <c r="AM7" s="51">
        <f t="shared" si="2"/>
        <v>-9</v>
      </c>
      <c r="AN7" s="52" t="str">
        <f t="shared" si="3"/>
        <v>Reporte ok</v>
      </c>
      <c r="AO7" s="53"/>
      <c r="AP7" s="54"/>
    </row>
    <row r="8" ht="67.5" customHeight="1">
      <c r="A8" s="35"/>
      <c r="B8" s="36"/>
      <c r="C8" s="37"/>
      <c r="D8" s="37"/>
      <c r="E8" s="37"/>
      <c r="F8" s="38"/>
      <c r="G8" s="37"/>
      <c r="H8" s="37"/>
      <c r="I8" s="37"/>
      <c r="J8" s="37"/>
      <c r="K8" s="39"/>
      <c r="L8" s="39"/>
      <c r="M8" s="39"/>
      <c r="N8" s="40"/>
      <c r="O8" s="41"/>
      <c r="P8" s="42"/>
      <c r="Q8" s="39"/>
      <c r="R8" s="41"/>
      <c r="S8" s="57"/>
      <c r="T8" s="42"/>
      <c r="U8" s="42"/>
      <c r="V8" s="42"/>
      <c r="W8" s="42"/>
      <c r="X8" s="45"/>
      <c r="Y8" s="37"/>
      <c r="Z8" s="37"/>
      <c r="AA8" s="37"/>
      <c r="AB8" s="37"/>
      <c r="AC8" s="37"/>
      <c r="AD8" s="37"/>
      <c r="AE8" s="37"/>
      <c r="AF8" s="37"/>
      <c r="AG8" s="37"/>
      <c r="AH8" s="46"/>
      <c r="AI8" s="61"/>
      <c r="AJ8" s="58"/>
      <c r="AK8" s="63"/>
      <c r="AL8" s="50">
        <f t="shared" si="1"/>
        <v>44845</v>
      </c>
      <c r="AM8" s="51">
        <f t="shared" si="2"/>
        <v>-9</v>
      </c>
      <c r="AN8" s="52" t="str">
        <f t="shared" si="3"/>
        <v>Pend. Ejec. Trim.
Pend. Just. Trim.
Pend. Evid. Trim.
</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7 AM4:AM17">
    <cfRule type="cellIs" dxfId="0" priority="1" operator="greaterThan">
      <formula>0</formula>
    </cfRule>
  </conditionalFormatting>
  <conditionalFormatting sqref="AJ4:AJ7 AM4:AM17">
    <cfRule type="cellIs" dxfId="1" priority="2" operator="lessThan">
      <formula>0</formula>
    </cfRule>
  </conditionalFormatting>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44.88"/>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364</v>
      </c>
      <c r="D4" s="37" t="s">
        <v>639</v>
      </c>
      <c r="E4" s="37" t="s">
        <v>366</v>
      </c>
      <c r="F4" s="38">
        <v>2.019011000276E12</v>
      </c>
      <c r="G4" s="37" t="s">
        <v>367</v>
      </c>
      <c r="H4" s="37" t="s">
        <v>380</v>
      </c>
      <c r="I4" s="37" t="s">
        <v>381</v>
      </c>
      <c r="J4" s="37" t="s">
        <v>382</v>
      </c>
      <c r="K4" s="39" t="s">
        <v>303</v>
      </c>
      <c r="L4" s="39" t="s">
        <v>75</v>
      </c>
      <c r="M4" s="39" t="s">
        <v>76</v>
      </c>
      <c r="N4" s="40" t="s">
        <v>383</v>
      </c>
      <c r="O4" s="41">
        <v>157.0</v>
      </c>
      <c r="P4" s="42">
        <v>375.0</v>
      </c>
      <c r="Q4" s="39" t="s">
        <v>640</v>
      </c>
      <c r="R4" s="41" t="s">
        <v>641</v>
      </c>
      <c r="S4" s="43" t="s">
        <v>101</v>
      </c>
      <c r="T4" s="44">
        <v>77.0</v>
      </c>
      <c r="U4" s="44">
        <v>104.0</v>
      </c>
      <c r="V4" s="42">
        <v>113.0</v>
      </c>
      <c r="W4" s="44">
        <v>81.0</v>
      </c>
      <c r="X4" s="45" t="s">
        <v>639</v>
      </c>
      <c r="Y4" s="37" t="s">
        <v>642</v>
      </c>
      <c r="Z4" s="37" t="s">
        <v>643</v>
      </c>
      <c r="AA4" s="37" t="s">
        <v>644</v>
      </c>
      <c r="AB4" s="37" t="s">
        <v>645</v>
      </c>
      <c r="AC4" s="37" t="s">
        <v>179</v>
      </c>
      <c r="AD4" s="37" t="s">
        <v>377</v>
      </c>
      <c r="AE4" s="37" t="s">
        <v>88</v>
      </c>
      <c r="AF4" s="37" t="s">
        <v>311</v>
      </c>
      <c r="AG4" s="37" t="s">
        <v>182</v>
      </c>
      <c r="AH4" s="46" t="s">
        <v>312</v>
      </c>
      <c r="AI4" s="61">
        <v>118.0</v>
      </c>
      <c r="AJ4" s="55" t="s">
        <v>646</v>
      </c>
      <c r="AK4" s="49" t="s">
        <v>647</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296</v>
      </c>
      <c r="D5" s="37" t="s">
        <v>639</v>
      </c>
      <c r="E5" s="37" t="s">
        <v>298</v>
      </c>
      <c r="F5" s="38">
        <v>2.01901100028E12</v>
      </c>
      <c r="G5" s="37" t="s">
        <v>299</v>
      </c>
      <c r="H5" s="37" t="s">
        <v>300</v>
      </c>
      <c r="I5" s="37" t="s">
        <v>342</v>
      </c>
      <c r="J5" s="37" t="s">
        <v>350</v>
      </c>
      <c r="K5" s="39" t="s">
        <v>303</v>
      </c>
      <c r="L5" s="39" t="s">
        <v>75</v>
      </c>
      <c r="M5" s="39" t="s">
        <v>76</v>
      </c>
      <c r="N5" s="40" t="s">
        <v>648</v>
      </c>
      <c r="O5" s="41">
        <v>-7140.0</v>
      </c>
      <c r="P5" s="159">
        <v>100.0</v>
      </c>
      <c r="Q5" s="39" t="s">
        <v>649</v>
      </c>
      <c r="R5" s="41" t="s">
        <v>650</v>
      </c>
      <c r="S5" s="43" t="s">
        <v>101</v>
      </c>
      <c r="T5" s="159">
        <v>10.0</v>
      </c>
      <c r="U5" s="159">
        <v>30.0</v>
      </c>
      <c r="V5" s="159">
        <v>36.0</v>
      </c>
      <c r="W5" s="159">
        <v>24.0</v>
      </c>
      <c r="X5" s="45" t="s">
        <v>639</v>
      </c>
      <c r="Y5" s="37" t="s">
        <v>642</v>
      </c>
      <c r="Z5" s="37" t="s">
        <v>643</v>
      </c>
      <c r="AA5" s="37" t="s">
        <v>644</v>
      </c>
      <c r="AB5" s="37" t="s">
        <v>645</v>
      </c>
      <c r="AC5" s="37" t="s">
        <v>179</v>
      </c>
      <c r="AD5" s="37" t="s">
        <v>310</v>
      </c>
      <c r="AE5" s="37" t="s">
        <v>88</v>
      </c>
      <c r="AF5" s="37" t="s">
        <v>311</v>
      </c>
      <c r="AG5" s="37" t="s">
        <v>182</v>
      </c>
      <c r="AH5" s="46" t="s">
        <v>651</v>
      </c>
      <c r="AI5" s="61">
        <v>55.0</v>
      </c>
      <c r="AJ5" s="55" t="s">
        <v>652</v>
      </c>
      <c r="AK5" s="49" t="s">
        <v>653</v>
      </c>
      <c r="AL5" s="50">
        <f t="shared" si="1"/>
        <v>44845</v>
      </c>
      <c r="AM5" s="51">
        <f t="shared" si="2"/>
        <v>-9</v>
      </c>
      <c r="AN5" s="52" t="str">
        <f t="shared" si="3"/>
        <v>Reporte ok</v>
      </c>
      <c r="AO5" s="53"/>
      <c r="AP5" s="54"/>
    </row>
    <row r="6" ht="67.5" customHeight="1">
      <c r="A6" s="35"/>
      <c r="B6" s="36">
        <v>3.0</v>
      </c>
      <c r="C6" s="37" t="s">
        <v>296</v>
      </c>
      <c r="D6" s="37" t="s">
        <v>639</v>
      </c>
      <c r="E6" s="37" t="s">
        <v>298</v>
      </c>
      <c r="F6" s="38">
        <v>2.01901100028E12</v>
      </c>
      <c r="G6" s="37" t="s">
        <v>299</v>
      </c>
      <c r="H6" s="37" t="s">
        <v>300</v>
      </c>
      <c r="I6" s="37" t="s">
        <v>342</v>
      </c>
      <c r="J6" s="37" t="s">
        <v>350</v>
      </c>
      <c r="K6" s="39" t="s">
        <v>216</v>
      </c>
      <c r="L6" s="39" t="s">
        <v>75</v>
      </c>
      <c r="M6" s="39" t="s">
        <v>76</v>
      </c>
      <c r="N6" s="40" t="s">
        <v>654</v>
      </c>
      <c r="O6" s="41"/>
      <c r="P6" s="159">
        <v>200.0</v>
      </c>
      <c r="Q6" s="39" t="s">
        <v>655</v>
      </c>
      <c r="R6" s="41" t="s">
        <v>656</v>
      </c>
      <c r="S6" s="57" t="s">
        <v>101</v>
      </c>
      <c r="T6" s="159">
        <v>40.0</v>
      </c>
      <c r="U6" s="159">
        <v>70.0</v>
      </c>
      <c r="V6" s="159">
        <v>74.0</v>
      </c>
      <c r="W6" s="159">
        <v>16.0</v>
      </c>
      <c r="X6" s="45" t="s">
        <v>639</v>
      </c>
      <c r="Y6" s="37" t="s">
        <v>642</v>
      </c>
      <c r="Z6" s="37" t="s">
        <v>643</v>
      </c>
      <c r="AA6" s="37" t="s">
        <v>644</v>
      </c>
      <c r="AB6" s="37" t="s">
        <v>645</v>
      </c>
      <c r="AC6" s="37" t="s">
        <v>179</v>
      </c>
      <c r="AD6" s="37" t="s">
        <v>310</v>
      </c>
      <c r="AE6" s="37" t="s">
        <v>88</v>
      </c>
      <c r="AF6" s="37" t="s">
        <v>311</v>
      </c>
      <c r="AG6" s="37" t="s">
        <v>182</v>
      </c>
      <c r="AH6" s="46" t="s">
        <v>651</v>
      </c>
      <c r="AI6" s="61">
        <v>55.0</v>
      </c>
      <c r="AJ6" s="58" t="s">
        <v>657</v>
      </c>
      <c r="AK6" s="60" t="s">
        <v>658</v>
      </c>
      <c r="AL6" s="50">
        <f t="shared" si="1"/>
        <v>44845</v>
      </c>
      <c r="AM6" s="51">
        <f t="shared" si="2"/>
        <v>-9</v>
      </c>
      <c r="AN6" s="52" t="str">
        <f t="shared" si="3"/>
        <v>Reporte ok</v>
      </c>
      <c r="AO6" s="53"/>
      <c r="AP6" s="54"/>
    </row>
    <row r="7" ht="67.5" customHeight="1">
      <c r="A7" s="35"/>
      <c r="B7" s="36">
        <v>4.0</v>
      </c>
      <c r="C7" s="37" t="s">
        <v>296</v>
      </c>
      <c r="D7" s="37" t="s">
        <v>639</v>
      </c>
      <c r="E7" s="37" t="s">
        <v>298</v>
      </c>
      <c r="F7" s="38">
        <v>2.01901100028E12</v>
      </c>
      <c r="G7" s="37" t="s">
        <v>299</v>
      </c>
      <c r="H7" s="37" t="s">
        <v>300</v>
      </c>
      <c r="I7" s="37" t="s">
        <v>342</v>
      </c>
      <c r="J7" s="37" t="s">
        <v>343</v>
      </c>
      <c r="K7" s="39" t="s">
        <v>74</v>
      </c>
      <c r="L7" s="39" t="s">
        <v>75</v>
      </c>
      <c r="M7" s="39" t="s">
        <v>76</v>
      </c>
      <c r="N7" s="40" t="s">
        <v>659</v>
      </c>
      <c r="O7" s="41"/>
      <c r="P7" s="159">
        <v>35.0</v>
      </c>
      <c r="Q7" s="39" t="s">
        <v>660</v>
      </c>
      <c r="R7" s="41" t="s">
        <v>661</v>
      </c>
      <c r="S7" s="57" t="s">
        <v>101</v>
      </c>
      <c r="T7" s="159">
        <v>5.0</v>
      </c>
      <c r="U7" s="159">
        <v>10.0</v>
      </c>
      <c r="V7" s="159">
        <v>10.0</v>
      </c>
      <c r="W7" s="159">
        <v>10.0</v>
      </c>
      <c r="X7" s="45" t="s">
        <v>639</v>
      </c>
      <c r="Y7" s="37" t="s">
        <v>642</v>
      </c>
      <c r="Z7" s="37" t="s">
        <v>643</v>
      </c>
      <c r="AA7" s="37" t="s">
        <v>644</v>
      </c>
      <c r="AB7" s="37" t="s">
        <v>645</v>
      </c>
      <c r="AC7" s="37" t="s">
        <v>179</v>
      </c>
      <c r="AD7" s="37" t="s">
        <v>87</v>
      </c>
      <c r="AE7" s="37" t="s">
        <v>88</v>
      </c>
      <c r="AF7" s="37" t="s">
        <v>311</v>
      </c>
      <c r="AG7" s="37" t="s">
        <v>182</v>
      </c>
      <c r="AH7" s="46" t="s">
        <v>91</v>
      </c>
      <c r="AI7" s="61">
        <v>10.0</v>
      </c>
      <c r="AJ7" s="58" t="s">
        <v>662</v>
      </c>
      <c r="AK7" s="60" t="s">
        <v>663</v>
      </c>
      <c r="AL7" s="50">
        <f t="shared" si="1"/>
        <v>44845</v>
      </c>
      <c r="AM7" s="51">
        <f t="shared" si="2"/>
        <v>-9</v>
      </c>
      <c r="AN7" s="52" t="str">
        <f t="shared" si="3"/>
        <v>Reporte ok</v>
      </c>
      <c r="AO7" s="53"/>
      <c r="AP7" s="54"/>
    </row>
    <row r="8" ht="67.5" customHeight="1">
      <c r="A8" s="35"/>
      <c r="B8" s="36">
        <v>5.0</v>
      </c>
      <c r="C8" s="37" t="s">
        <v>296</v>
      </c>
      <c r="D8" s="37" t="s">
        <v>639</v>
      </c>
      <c r="E8" s="37" t="s">
        <v>298</v>
      </c>
      <c r="F8" s="38">
        <v>2.01901100028E12</v>
      </c>
      <c r="G8" s="37" t="s">
        <v>299</v>
      </c>
      <c r="H8" s="37" t="s">
        <v>300</v>
      </c>
      <c r="I8" s="37" t="s">
        <v>301</v>
      </c>
      <c r="J8" s="37" t="s">
        <v>329</v>
      </c>
      <c r="K8" s="39" t="s">
        <v>303</v>
      </c>
      <c r="L8" s="39" t="s">
        <v>75</v>
      </c>
      <c r="M8" s="39" t="s">
        <v>76</v>
      </c>
      <c r="N8" s="40" t="s">
        <v>304</v>
      </c>
      <c r="O8" s="41">
        <v>-3.0</v>
      </c>
      <c r="P8" s="159">
        <v>5.0</v>
      </c>
      <c r="Q8" s="39" t="s">
        <v>664</v>
      </c>
      <c r="R8" s="41" t="s">
        <v>665</v>
      </c>
      <c r="S8" s="57" t="s">
        <v>101</v>
      </c>
      <c r="T8" s="159">
        <v>1.0</v>
      </c>
      <c r="U8" s="159">
        <v>1.0</v>
      </c>
      <c r="V8" s="159">
        <v>2.0</v>
      </c>
      <c r="W8" s="159">
        <v>1.0</v>
      </c>
      <c r="X8" s="45" t="s">
        <v>639</v>
      </c>
      <c r="Y8" s="37" t="s">
        <v>642</v>
      </c>
      <c r="Z8" s="37" t="s">
        <v>643</v>
      </c>
      <c r="AA8" s="37" t="s">
        <v>644</v>
      </c>
      <c r="AB8" s="37" t="s">
        <v>645</v>
      </c>
      <c r="AC8" s="37" t="s">
        <v>179</v>
      </c>
      <c r="AD8" s="37" t="s">
        <v>377</v>
      </c>
      <c r="AE8" s="37" t="s">
        <v>88</v>
      </c>
      <c r="AF8" s="37" t="s">
        <v>311</v>
      </c>
      <c r="AG8" s="37" t="s">
        <v>182</v>
      </c>
      <c r="AH8" s="46" t="s">
        <v>312</v>
      </c>
      <c r="AI8" s="61">
        <v>2.0</v>
      </c>
      <c r="AJ8" s="58" t="s">
        <v>666</v>
      </c>
      <c r="AK8" s="60" t="s">
        <v>667</v>
      </c>
      <c r="AL8" s="50">
        <f t="shared" si="1"/>
        <v>44845</v>
      </c>
      <c r="AM8" s="51">
        <f t="shared" si="2"/>
        <v>-9</v>
      </c>
      <c r="AN8" s="52" t="str">
        <f t="shared" si="3"/>
        <v>Reporte ok</v>
      </c>
      <c r="AO8" s="53"/>
      <c r="AP8" s="54"/>
    </row>
    <row r="9" ht="67.5" customHeight="1">
      <c r="A9" s="35"/>
      <c r="B9" s="36">
        <v>6.0</v>
      </c>
      <c r="C9" s="37" t="s">
        <v>296</v>
      </c>
      <c r="D9" s="37" t="s">
        <v>639</v>
      </c>
      <c r="E9" s="37" t="s">
        <v>298</v>
      </c>
      <c r="F9" s="38">
        <v>2.01901100028E12</v>
      </c>
      <c r="G9" s="37" t="s">
        <v>299</v>
      </c>
      <c r="H9" s="37" t="s">
        <v>300</v>
      </c>
      <c r="I9" s="37" t="s">
        <v>301</v>
      </c>
      <c r="J9" s="37" t="s">
        <v>329</v>
      </c>
      <c r="K9" s="39" t="s">
        <v>74</v>
      </c>
      <c r="L9" s="39" t="s">
        <v>75</v>
      </c>
      <c r="M9" s="39" t="s">
        <v>76</v>
      </c>
      <c r="N9" s="40" t="s">
        <v>668</v>
      </c>
      <c r="O9" s="41"/>
      <c r="P9" s="159">
        <v>60.0</v>
      </c>
      <c r="Q9" s="39" t="s">
        <v>669</v>
      </c>
      <c r="R9" s="41" t="s">
        <v>670</v>
      </c>
      <c r="S9" s="57" t="s">
        <v>101</v>
      </c>
      <c r="T9" s="159">
        <v>5.0</v>
      </c>
      <c r="U9" s="159">
        <v>25.0</v>
      </c>
      <c r="V9" s="159">
        <v>25.0</v>
      </c>
      <c r="W9" s="159">
        <v>5.0</v>
      </c>
      <c r="X9" s="45" t="s">
        <v>639</v>
      </c>
      <c r="Y9" s="37" t="s">
        <v>642</v>
      </c>
      <c r="Z9" s="37" t="s">
        <v>643</v>
      </c>
      <c r="AA9" s="37" t="s">
        <v>644</v>
      </c>
      <c r="AB9" s="37" t="s">
        <v>645</v>
      </c>
      <c r="AC9" s="37" t="s">
        <v>179</v>
      </c>
      <c r="AD9" s="37" t="s">
        <v>377</v>
      </c>
      <c r="AE9" s="37" t="s">
        <v>88</v>
      </c>
      <c r="AF9" s="37" t="s">
        <v>311</v>
      </c>
      <c r="AG9" s="37" t="s">
        <v>182</v>
      </c>
      <c r="AH9" s="46" t="s">
        <v>651</v>
      </c>
      <c r="AI9" s="160">
        <v>26.0</v>
      </c>
      <c r="AJ9" s="58" t="s">
        <v>671</v>
      </c>
      <c r="AK9" s="60" t="s">
        <v>672</v>
      </c>
      <c r="AL9" s="50">
        <f t="shared" si="1"/>
        <v>44845</v>
      </c>
      <c r="AM9" s="51">
        <f t="shared" si="2"/>
        <v>-9</v>
      </c>
      <c r="AN9" s="52" t="str">
        <f t="shared" si="3"/>
        <v>Reporte ok</v>
      </c>
      <c r="AO9" s="53"/>
      <c r="AP9" s="54"/>
    </row>
    <row r="10" ht="67.5" customHeight="1">
      <c r="A10" s="35"/>
      <c r="B10" s="36">
        <v>7.0</v>
      </c>
      <c r="C10" s="37" t="s">
        <v>296</v>
      </c>
      <c r="D10" s="37" t="s">
        <v>639</v>
      </c>
      <c r="E10" s="37" t="s">
        <v>298</v>
      </c>
      <c r="F10" s="38">
        <v>2.01901100028E12</v>
      </c>
      <c r="G10" s="37" t="s">
        <v>299</v>
      </c>
      <c r="H10" s="37" t="s">
        <v>300</v>
      </c>
      <c r="I10" s="37" t="s">
        <v>342</v>
      </c>
      <c r="J10" s="37" t="s">
        <v>343</v>
      </c>
      <c r="K10" s="39" t="s">
        <v>74</v>
      </c>
      <c r="L10" s="39" t="s">
        <v>75</v>
      </c>
      <c r="M10" s="39" t="s">
        <v>76</v>
      </c>
      <c r="N10" s="40" t="s">
        <v>673</v>
      </c>
      <c r="O10" s="41"/>
      <c r="P10" s="159">
        <v>29.0</v>
      </c>
      <c r="Q10" s="39" t="s">
        <v>674</v>
      </c>
      <c r="R10" s="41" t="s">
        <v>661</v>
      </c>
      <c r="S10" s="57" t="s">
        <v>101</v>
      </c>
      <c r="T10" s="159">
        <v>6.0</v>
      </c>
      <c r="U10" s="159">
        <v>6.0</v>
      </c>
      <c r="V10" s="159">
        <v>10.0</v>
      </c>
      <c r="W10" s="159">
        <v>7.0</v>
      </c>
      <c r="X10" s="45" t="s">
        <v>639</v>
      </c>
      <c r="Y10" s="37" t="s">
        <v>642</v>
      </c>
      <c r="Z10" s="37" t="s">
        <v>643</v>
      </c>
      <c r="AA10" s="37" t="s">
        <v>644</v>
      </c>
      <c r="AB10" s="37" t="s">
        <v>645</v>
      </c>
      <c r="AC10" s="37" t="s">
        <v>179</v>
      </c>
      <c r="AD10" s="37" t="s">
        <v>310</v>
      </c>
      <c r="AE10" s="37" t="s">
        <v>88</v>
      </c>
      <c r="AF10" s="37" t="s">
        <v>311</v>
      </c>
      <c r="AG10" s="37" t="s">
        <v>182</v>
      </c>
      <c r="AH10" s="46" t="s">
        <v>91</v>
      </c>
      <c r="AI10" s="160">
        <v>14.0</v>
      </c>
      <c r="AJ10" s="58" t="s">
        <v>675</v>
      </c>
      <c r="AK10" s="60" t="s">
        <v>676</v>
      </c>
      <c r="AL10" s="50">
        <f t="shared" si="1"/>
        <v>44845</v>
      </c>
      <c r="AM10" s="51">
        <f t="shared" si="2"/>
        <v>-9</v>
      </c>
      <c r="AN10" s="52" t="str">
        <f t="shared" si="3"/>
        <v>Reporte ok</v>
      </c>
      <c r="AO10" s="53"/>
      <c r="AP10" s="54"/>
    </row>
    <row r="11" ht="67.5" customHeight="1">
      <c r="A11" s="35"/>
      <c r="B11" s="36">
        <v>8.0</v>
      </c>
      <c r="C11" s="37" t="s">
        <v>296</v>
      </c>
      <c r="D11" s="37" t="s">
        <v>639</v>
      </c>
      <c r="E11" s="37" t="s">
        <v>298</v>
      </c>
      <c r="F11" s="38">
        <v>2.01901100028E12</v>
      </c>
      <c r="G11" s="37" t="s">
        <v>299</v>
      </c>
      <c r="H11" s="37" t="s">
        <v>300</v>
      </c>
      <c r="I11" s="37" t="s">
        <v>342</v>
      </c>
      <c r="J11" s="37" t="s">
        <v>350</v>
      </c>
      <c r="K11" s="39" t="s">
        <v>303</v>
      </c>
      <c r="L11" s="39" t="s">
        <v>75</v>
      </c>
      <c r="M11" s="39" t="s">
        <v>76</v>
      </c>
      <c r="N11" s="40" t="s">
        <v>677</v>
      </c>
      <c r="O11" s="41">
        <v>-7140.0</v>
      </c>
      <c r="P11" s="42">
        <v>7576.0</v>
      </c>
      <c r="Q11" s="39" t="s">
        <v>678</v>
      </c>
      <c r="R11" s="41" t="s">
        <v>679</v>
      </c>
      <c r="S11" s="57" t="s">
        <v>101</v>
      </c>
      <c r="T11" s="159">
        <v>1000.0</v>
      </c>
      <c r="U11" s="159">
        <v>3000.0</v>
      </c>
      <c r="V11" s="42">
        <v>2500.0</v>
      </c>
      <c r="W11" s="159">
        <v>1076.0</v>
      </c>
      <c r="X11" s="45" t="s">
        <v>639</v>
      </c>
      <c r="Y11" s="37" t="s">
        <v>642</v>
      </c>
      <c r="Z11" s="37" t="s">
        <v>643</v>
      </c>
      <c r="AA11" s="37" t="s">
        <v>644</v>
      </c>
      <c r="AB11" s="37" t="s">
        <v>645</v>
      </c>
      <c r="AC11" s="37" t="s">
        <v>179</v>
      </c>
      <c r="AD11" s="37" t="s">
        <v>310</v>
      </c>
      <c r="AE11" s="37" t="s">
        <v>88</v>
      </c>
      <c r="AF11" s="37" t="s">
        <v>311</v>
      </c>
      <c r="AG11" s="37" t="s">
        <v>182</v>
      </c>
      <c r="AH11" s="46" t="s">
        <v>651</v>
      </c>
      <c r="AI11" s="160">
        <v>2515.0</v>
      </c>
      <c r="AJ11" s="58" t="s">
        <v>680</v>
      </c>
      <c r="AK11" s="60" t="s">
        <v>681</v>
      </c>
      <c r="AL11" s="50">
        <f t="shared" si="1"/>
        <v>44845</v>
      </c>
      <c r="AM11" s="51">
        <f t="shared" si="2"/>
        <v>-9</v>
      </c>
      <c r="AN11" s="52" t="str">
        <f t="shared" si="3"/>
        <v>Reporte ok</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160"/>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160"/>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160"/>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67</v>
      </c>
      <c r="D4" s="37" t="s">
        <v>68</v>
      </c>
      <c r="E4" s="37" t="s">
        <v>69</v>
      </c>
      <c r="F4" s="38">
        <v>2.018011000241E12</v>
      </c>
      <c r="G4" s="37" t="s">
        <v>70</v>
      </c>
      <c r="H4" s="37" t="s">
        <v>71</v>
      </c>
      <c r="I4" s="37" t="s">
        <v>72</v>
      </c>
      <c r="J4" s="37" t="s">
        <v>73</v>
      </c>
      <c r="K4" s="39" t="s">
        <v>74</v>
      </c>
      <c r="L4" s="39" t="s">
        <v>75</v>
      </c>
      <c r="M4" s="39" t="s">
        <v>76</v>
      </c>
      <c r="N4" s="40" t="s">
        <v>77</v>
      </c>
      <c r="O4" s="41"/>
      <c r="P4" s="42">
        <v>7.0</v>
      </c>
      <c r="Q4" s="39" t="s">
        <v>78</v>
      </c>
      <c r="R4" s="41" t="s">
        <v>79</v>
      </c>
      <c r="S4" s="43" t="s">
        <v>80</v>
      </c>
      <c r="T4" s="44">
        <v>0.0</v>
      </c>
      <c r="U4" s="44">
        <v>2.0</v>
      </c>
      <c r="V4" s="42">
        <v>2.0</v>
      </c>
      <c r="W4" s="44">
        <v>3.0</v>
      </c>
      <c r="X4" s="45" t="s">
        <v>81</v>
      </c>
      <c r="Y4" s="37" t="s">
        <v>82</v>
      </c>
      <c r="Z4" s="37" t="s">
        <v>83</v>
      </c>
      <c r="AA4" s="37" t="s">
        <v>84</v>
      </c>
      <c r="AB4" s="37" t="s">
        <v>85</v>
      </c>
      <c r="AC4" s="37" t="s">
        <v>86</v>
      </c>
      <c r="AD4" s="37" t="s">
        <v>87</v>
      </c>
      <c r="AE4" s="37" t="s">
        <v>88</v>
      </c>
      <c r="AF4" s="37" t="s">
        <v>89</v>
      </c>
      <c r="AG4" s="37" t="s">
        <v>90</v>
      </c>
      <c r="AH4" s="46" t="s">
        <v>91</v>
      </c>
      <c r="AI4" s="47">
        <v>1.0</v>
      </c>
      <c r="AJ4" s="48" t="s">
        <v>92</v>
      </c>
      <c r="AK4" s="49" t="s">
        <v>93</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67</v>
      </c>
      <c r="D5" s="37" t="s">
        <v>68</v>
      </c>
      <c r="E5" s="37" t="s">
        <v>69</v>
      </c>
      <c r="F5" s="38">
        <v>2.018011000241E12</v>
      </c>
      <c r="G5" s="37" t="s">
        <v>70</v>
      </c>
      <c r="H5" s="37" t="s">
        <v>71</v>
      </c>
      <c r="I5" s="37" t="s">
        <v>72</v>
      </c>
      <c r="J5" s="37" t="s">
        <v>73</v>
      </c>
      <c r="K5" s="39" t="s">
        <v>74</v>
      </c>
      <c r="L5" s="39" t="s">
        <v>75</v>
      </c>
      <c r="M5" s="39" t="s">
        <v>76</v>
      </c>
      <c r="N5" s="40" t="s">
        <v>94</v>
      </c>
      <c r="O5" s="41"/>
      <c r="P5" s="42">
        <v>2.0</v>
      </c>
      <c r="Q5" s="39" t="s">
        <v>95</v>
      </c>
      <c r="R5" s="41" t="s">
        <v>96</v>
      </c>
      <c r="S5" s="43" t="s">
        <v>80</v>
      </c>
      <c r="T5" s="44">
        <v>0.0</v>
      </c>
      <c r="U5" s="44">
        <v>1.0</v>
      </c>
      <c r="V5" s="42">
        <v>0.0</v>
      </c>
      <c r="W5" s="44">
        <v>1.0</v>
      </c>
      <c r="X5" s="45" t="s">
        <v>81</v>
      </c>
      <c r="Y5" s="37" t="s">
        <v>82</v>
      </c>
      <c r="Z5" s="37" t="s">
        <v>83</v>
      </c>
      <c r="AA5" s="37" t="s">
        <v>84</v>
      </c>
      <c r="AB5" s="37" t="s">
        <v>85</v>
      </c>
      <c r="AC5" s="37" t="s">
        <v>86</v>
      </c>
      <c r="AD5" s="37" t="s">
        <v>87</v>
      </c>
      <c r="AE5" s="37" t="s">
        <v>88</v>
      </c>
      <c r="AF5" s="37" t="s">
        <v>89</v>
      </c>
      <c r="AG5" s="37" t="s">
        <v>90</v>
      </c>
      <c r="AH5" s="46" t="s">
        <v>97</v>
      </c>
      <c r="AI5" s="47"/>
      <c r="AJ5" s="55"/>
      <c r="AK5" s="56"/>
      <c r="AL5" s="50">
        <f t="shared" si="1"/>
        <v>44845</v>
      </c>
      <c r="AM5" s="51">
        <f t="shared" si="2"/>
        <v>-9</v>
      </c>
      <c r="AN5" s="52" t="str">
        <f t="shared" si="3"/>
        <v>Pend. Ejec. Trim.
Pend. Just. Trim.
Pend. Evid. Trim.
</v>
      </c>
      <c r="AO5" s="53"/>
      <c r="AP5" s="54"/>
    </row>
    <row r="6" ht="67.5" customHeight="1">
      <c r="A6" s="35"/>
      <c r="B6" s="36">
        <v>3.0</v>
      </c>
      <c r="C6" s="37" t="s">
        <v>67</v>
      </c>
      <c r="D6" s="37" t="s">
        <v>68</v>
      </c>
      <c r="E6" s="37" t="s">
        <v>69</v>
      </c>
      <c r="F6" s="38">
        <v>2.018011000241E12</v>
      </c>
      <c r="G6" s="37" t="s">
        <v>70</v>
      </c>
      <c r="H6" s="37" t="s">
        <v>71</v>
      </c>
      <c r="I6" s="37" t="s">
        <v>72</v>
      </c>
      <c r="J6" s="37" t="s">
        <v>73</v>
      </c>
      <c r="K6" s="39" t="s">
        <v>74</v>
      </c>
      <c r="L6" s="39" t="s">
        <v>75</v>
      </c>
      <c r="M6" s="39" t="s">
        <v>76</v>
      </c>
      <c r="N6" s="40" t="s">
        <v>98</v>
      </c>
      <c r="O6" s="41"/>
      <c r="P6" s="42">
        <v>5.0</v>
      </c>
      <c r="Q6" s="39" t="s">
        <v>99</v>
      </c>
      <c r="R6" s="41" t="s">
        <v>100</v>
      </c>
      <c r="S6" s="57" t="s">
        <v>101</v>
      </c>
      <c r="T6" s="44">
        <v>0.0</v>
      </c>
      <c r="U6" s="44">
        <v>1.0</v>
      </c>
      <c r="V6" s="42">
        <v>2.0</v>
      </c>
      <c r="W6" s="44">
        <v>2.0</v>
      </c>
      <c r="X6" s="45" t="s">
        <v>81</v>
      </c>
      <c r="Y6" s="37" t="s">
        <v>82</v>
      </c>
      <c r="Z6" s="37" t="s">
        <v>83</v>
      </c>
      <c r="AA6" s="37" t="s">
        <v>84</v>
      </c>
      <c r="AB6" s="37" t="s">
        <v>85</v>
      </c>
      <c r="AC6" s="37" t="s">
        <v>86</v>
      </c>
      <c r="AD6" s="37" t="s">
        <v>87</v>
      </c>
      <c r="AE6" s="37" t="s">
        <v>88</v>
      </c>
      <c r="AF6" s="37" t="s">
        <v>89</v>
      </c>
      <c r="AG6" s="37" t="s">
        <v>90</v>
      </c>
      <c r="AH6" s="46" t="s">
        <v>97</v>
      </c>
      <c r="AI6" s="47">
        <v>1.0</v>
      </c>
      <c r="AJ6" s="58" t="s">
        <v>102</v>
      </c>
      <c r="AK6" s="59" t="s">
        <v>103</v>
      </c>
      <c r="AL6" s="50">
        <f t="shared" si="1"/>
        <v>44845</v>
      </c>
      <c r="AM6" s="51">
        <f t="shared" si="2"/>
        <v>-9</v>
      </c>
      <c r="AN6" s="52" t="str">
        <f t="shared" si="3"/>
        <v>Reporte ok</v>
      </c>
      <c r="AO6" s="53"/>
      <c r="AP6" s="54"/>
    </row>
    <row r="7" ht="67.5" customHeight="1">
      <c r="A7" s="35"/>
      <c r="B7" s="36">
        <v>4.0</v>
      </c>
      <c r="C7" s="37" t="s">
        <v>67</v>
      </c>
      <c r="D7" s="37" t="s">
        <v>68</v>
      </c>
      <c r="E7" s="37" t="s">
        <v>69</v>
      </c>
      <c r="F7" s="38">
        <v>2.018011000241E12</v>
      </c>
      <c r="G7" s="37" t="s">
        <v>70</v>
      </c>
      <c r="H7" s="37" t="s">
        <v>71</v>
      </c>
      <c r="I7" s="37" t="s">
        <v>72</v>
      </c>
      <c r="J7" s="37" t="s">
        <v>73</v>
      </c>
      <c r="K7" s="39" t="s">
        <v>74</v>
      </c>
      <c r="L7" s="39" t="s">
        <v>75</v>
      </c>
      <c r="M7" s="39" t="s">
        <v>76</v>
      </c>
      <c r="N7" s="40" t="s">
        <v>104</v>
      </c>
      <c r="O7" s="41"/>
      <c r="P7" s="42">
        <v>1.0</v>
      </c>
      <c r="Q7" s="39" t="s">
        <v>105</v>
      </c>
      <c r="R7" s="41" t="s">
        <v>106</v>
      </c>
      <c r="S7" s="57" t="s">
        <v>107</v>
      </c>
      <c r="T7" s="42">
        <v>1.0</v>
      </c>
      <c r="U7" s="42">
        <v>0.0</v>
      </c>
      <c r="V7" s="42">
        <v>0.0</v>
      </c>
      <c r="W7" s="42">
        <v>0.0</v>
      </c>
      <c r="X7" s="45" t="s">
        <v>81</v>
      </c>
      <c r="Y7" s="37" t="s">
        <v>82</v>
      </c>
      <c r="Z7" s="37" t="s">
        <v>83</v>
      </c>
      <c r="AA7" s="37" t="s">
        <v>84</v>
      </c>
      <c r="AB7" s="37" t="s">
        <v>85</v>
      </c>
      <c r="AC7" s="37" t="s">
        <v>108</v>
      </c>
      <c r="AD7" s="37" t="s">
        <v>87</v>
      </c>
      <c r="AE7" s="37" t="s">
        <v>88</v>
      </c>
      <c r="AF7" s="37" t="s">
        <v>89</v>
      </c>
      <c r="AG7" s="37" t="s">
        <v>90</v>
      </c>
      <c r="AH7" s="46" t="s">
        <v>97</v>
      </c>
      <c r="AI7" s="47">
        <v>1.0</v>
      </c>
      <c r="AJ7" s="58" t="s">
        <v>109</v>
      </c>
      <c r="AK7" s="60" t="s">
        <v>103</v>
      </c>
      <c r="AL7" s="50">
        <f t="shared" si="1"/>
        <v>44845</v>
      </c>
      <c r="AM7" s="51">
        <f t="shared" si="2"/>
        <v>-9</v>
      </c>
      <c r="AN7" s="52" t="str">
        <f t="shared" si="3"/>
        <v>Reporte ok</v>
      </c>
      <c r="AO7" s="53"/>
      <c r="AP7" s="54"/>
    </row>
    <row r="8" ht="67.5" customHeight="1">
      <c r="A8" s="35"/>
      <c r="B8" s="36">
        <v>5.0</v>
      </c>
      <c r="C8" s="37" t="s">
        <v>67</v>
      </c>
      <c r="D8" s="37" t="s">
        <v>68</v>
      </c>
      <c r="E8" s="37" t="s">
        <v>69</v>
      </c>
      <c r="F8" s="38">
        <v>2.018011000241E12</v>
      </c>
      <c r="G8" s="37" t="s">
        <v>70</v>
      </c>
      <c r="H8" s="37" t="s">
        <v>71</v>
      </c>
      <c r="I8" s="37" t="s">
        <v>72</v>
      </c>
      <c r="J8" s="37" t="s">
        <v>73</v>
      </c>
      <c r="K8" s="39" t="s">
        <v>74</v>
      </c>
      <c r="L8" s="39" t="s">
        <v>75</v>
      </c>
      <c r="M8" s="39" t="s">
        <v>76</v>
      </c>
      <c r="N8" s="40" t="s">
        <v>104</v>
      </c>
      <c r="O8" s="41"/>
      <c r="P8" s="42">
        <v>4.0</v>
      </c>
      <c r="Q8" s="39" t="s">
        <v>110</v>
      </c>
      <c r="R8" s="41" t="s">
        <v>111</v>
      </c>
      <c r="S8" s="57" t="s">
        <v>101</v>
      </c>
      <c r="T8" s="42">
        <v>1.0</v>
      </c>
      <c r="U8" s="42">
        <v>1.0</v>
      </c>
      <c r="V8" s="42">
        <v>1.0</v>
      </c>
      <c r="W8" s="42">
        <v>1.0</v>
      </c>
      <c r="X8" s="45" t="s">
        <v>81</v>
      </c>
      <c r="Y8" s="37" t="s">
        <v>82</v>
      </c>
      <c r="Z8" s="37" t="s">
        <v>83</v>
      </c>
      <c r="AA8" s="37" t="s">
        <v>84</v>
      </c>
      <c r="AB8" s="37" t="s">
        <v>85</v>
      </c>
      <c r="AC8" s="37" t="s">
        <v>108</v>
      </c>
      <c r="AD8" s="37" t="s">
        <v>87</v>
      </c>
      <c r="AE8" s="37" t="s">
        <v>88</v>
      </c>
      <c r="AF8" s="37" t="s">
        <v>89</v>
      </c>
      <c r="AG8" s="37" t="s">
        <v>90</v>
      </c>
      <c r="AH8" s="46" t="s">
        <v>97</v>
      </c>
      <c r="AI8" s="61">
        <v>1.0</v>
      </c>
      <c r="AJ8" s="62">
        <v>1.0</v>
      </c>
      <c r="AK8" s="63"/>
      <c r="AL8" s="50">
        <f t="shared" si="1"/>
        <v>44845</v>
      </c>
      <c r="AM8" s="51">
        <f t="shared" si="2"/>
        <v>-9</v>
      </c>
      <c r="AN8" s="52" t="str">
        <f t="shared" si="3"/>
        <v>Pend. Evid. Trim.
</v>
      </c>
      <c r="AO8" s="53"/>
      <c r="AP8" s="54"/>
    </row>
    <row r="9" ht="67.5" customHeight="1">
      <c r="A9" s="35"/>
      <c r="B9" s="36">
        <v>6.0</v>
      </c>
      <c r="C9" s="37" t="s">
        <v>112</v>
      </c>
      <c r="D9" s="37" t="s">
        <v>68</v>
      </c>
      <c r="E9" s="37" t="s">
        <v>69</v>
      </c>
      <c r="F9" s="38">
        <v>2.018011000241E12</v>
      </c>
      <c r="G9" s="37" t="s">
        <v>70</v>
      </c>
      <c r="H9" s="37" t="s">
        <v>71</v>
      </c>
      <c r="I9" s="37" t="s">
        <v>72</v>
      </c>
      <c r="J9" s="37" t="s">
        <v>113</v>
      </c>
      <c r="K9" s="39" t="s">
        <v>74</v>
      </c>
      <c r="L9" s="39" t="s">
        <v>75</v>
      </c>
      <c r="M9" s="39" t="s">
        <v>114</v>
      </c>
      <c r="N9" s="40" t="s">
        <v>115</v>
      </c>
      <c r="O9" s="41"/>
      <c r="P9" s="44">
        <v>1.0</v>
      </c>
      <c r="Q9" s="39" t="s">
        <v>116</v>
      </c>
      <c r="R9" s="41" t="s">
        <v>117</v>
      </c>
      <c r="S9" s="57" t="s">
        <v>107</v>
      </c>
      <c r="T9" s="64">
        <v>0.0</v>
      </c>
      <c r="U9" s="64">
        <v>0.0</v>
      </c>
      <c r="V9" s="44">
        <v>0.0</v>
      </c>
      <c r="W9" s="64">
        <v>1.0</v>
      </c>
      <c r="X9" s="45" t="s">
        <v>81</v>
      </c>
      <c r="Y9" s="37" t="s">
        <v>82</v>
      </c>
      <c r="Z9" s="37" t="s">
        <v>83</v>
      </c>
      <c r="AA9" s="37" t="s">
        <v>84</v>
      </c>
      <c r="AB9" s="37" t="s">
        <v>85</v>
      </c>
      <c r="AC9" s="37" t="s">
        <v>108</v>
      </c>
      <c r="AD9" s="37" t="s">
        <v>87</v>
      </c>
      <c r="AE9" s="37" t="s">
        <v>88</v>
      </c>
      <c r="AF9" s="37" t="s">
        <v>89</v>
      </c>
      <c r="AG9" s="37" t="s">
        <v>90</v>
      </c>
      <c r="AH9" s="46" t="s">
        <v>97</v>
      </c>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 r:id="rId1" ref="AK4"/>
    <hyperlink r:id="rId2" ref="AK6"/>
    <hyperlink r:id="rId3" ref="AK7"/>
  </hyperlinks>
  <printOptions gridLines="1" horizontalCentered="1"/>
  <pageMargins bottom="0.75" footer="0.0" header="0.0" left="0.7" right="0.7" top="0.75"/>
  <pageSetup cellComments="atEnd" orientation="portrait" pageOrder="overThenDown"/>
  <drawing r:id="rId4"/>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42.25"/>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296</v>
      </c>
      <c r="D4" s="37" t="s">
        <v>682</v>
      </c>
      <c r="E4" s="37" t="s">
        <v>298</v>
      </c>
      <c r="F4" s="38">
        <v>2.01901100028E12</v>
      </c>
      <c r="G4" s="37" t="s">
        <v>299</v>
      </c>
      <c r="H4" s="37" t="s">
        <v>300</v>
      </c>
      <c r="I4" s="37" t="s">
        <v>342</v>
      </c>
      <c r="J4" s="37" t="s">
        <v>350</v>
      </c>
      <c r="K4" s="39" t="s">
        <v>303</v>
      </c>
      <c r="L4" s="39" t="s">
        <v>75</v>
      </c>
      <c r="M4" s="39" t="s">
        <v>76</v>
      </c>
      <c r="N4" s="40" t="s">
        <v>648</v>
      </c>
      <c r="O4" s="41"/>
      <c r="P4" s="42">
        <v>1100.0</v>
      </c>
      <c r="Q4" s="39" t="s">
        <v>649</v>
      </c>
      <c r="R4" s="41" t="s">
        <v>650</v>
      </c>
      <c r="S4" s="43" t="s">
        <v>101</v>
      </c>
      <c r="T4" s="159">
        <v>180.0</v>
      </c>
      <c r="U4" s="159">
        <v>380.0</v>
      </c>
      <c r="V4" s="42">
        <v>360.0</v>
      </c>
      <c r="W4" s="159">
        <v>180.0</v>
      </c>
      <c r="X4" s="45" t="s">
        <v>682</v>
      </c>
      <c r="Y4" s="37" t="s">
        <v>683</v>
      </c>
      <c r="Z4" s="37" t="s">
        <v>684</v>
      </c>
      <c r="AA4" s="37" t="s">
        <v>685</v>
      </c>
      <c r="AB4" s="37" t="s">
        <v>85</v>
      </c>
      <c r="AC4" s="37" t="s">
        <v>179</v>
      </c>
      <c r="AD4" s="37" t="s">
        <v>310</v>
      </c>
      <c r="AE4" s="37" t="s">
        <v>88</v>
      </c>
      <c r="AF4" s="37" t="s">
        <v>311</v>
      </c>
      <c r="AG4" s="37" t="s">
        <v>182</v>
      </c>
      <c r="AH4" s="46" t="s">
        <v>312</v>
      </c>
      <c r="AI4" s="61" t="s">
        <v>686</v>
      </c>
      <c r="AJ4" s="48" t="s">
        <v>687</v>
      </c>
      <c r="AK4" s="162" t="s">
        <v>688</v>
      </c>
      <c r="AL4" s="50">
        <f t="shared" ref="AL4:AL21" si="1">$AM$1</f>
        <v>44845</v>
      </c>
      <c r="AM4" s="51">
        <f t="shared" ref="AM4:AM21" si="2">AL4-$AN$1</f>
        <v>-9</v>
      </c>
      <c r="AN4" s="52" t="str">
        <f t="shared" ref="AN4:AN21"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3.0</v>
      </c>
      <c r="C5" s="37" t="s">
        <v>296</v>
      </c>
      <c r="D5" s="37" t="s">
        <v>682</v>
      </c>
      <c r="E5" s="37" t="s">
        <v>298</v>
      </c>
      <c r="F5" s="38">
        <v>2.01901100028E12</v>
      </c>
      <c r="G5" s="37" t="s">
        <v>299</v>
      </c>
      <c r="H5" s="37" t="s">
        <v>300</v>
      </c>
      <c r="I5" s="37" t="s">
        <v>342</v>
      </c>
      <c r="J5" s="37" t="s">
        <v>350</v>
      </c>
      <c r="K5" s="39" t="s">
        <v>303</v>
      </c>
      <c r="L5" s="39" t="s">
        <v>75</v>
      </c>
      <c r="M5" s="39" t="s">
        <v>76</v>
      </c>
      <c r="N5" s="40" t="s">
        <v>689</v>
      </c>
      <c r="O5" s="41"/>
      <c r="P5" s="42">
        <v>13000.0</v>
      </c>
      <c r="Q5" s="39" t="s">
        <v>690</v>
      </c>
      <c r="R5" s="41" t="s">
        <v>691</v>
      </c>
      <c r="S5" s="43" t="s">
        <v>101</v>
      </c>
      <c r="T5" s="159">
        <v>2500.0</v>
      </c>
      <c r="U5" s="159">
        <v>3500.0</v>
      </c>
      <c r="V5" s="42">
        <v>4000.0</v>
      </c>
      <c r="W5" s="159">
        <v>3000.0</v>
      </c>
      <c r="X5" s="45" t="s">
        <v>682</v>
      </c>
      <c r="Y5" s="37" t="s">
        <v>683</v>
      </c>
      <c r="Z5" s="37" t="s">
        <v>684</v>
      </c>
      <c r="AA5" s="37" t="s">
        <v>685</v>
      </c>
      <c r="AB5" s="37" t="s">
        <v>85</v>
      </c>
      <c r="AC5" s="37" t="s">
        <v>179</v>
      </c>
      <c r="AD5" s="37" t="s">
        <v>310</v>
      </c>
      <c r="AE5" s="37" t="s">
        <v>88</v>
      </c>
      <c r="AF5" s="37" t="s">
        <v>311</v>
      </c>
      <c r="AG5" s="37" t="s">
        <v>182</v>
      </c>
      <c r="AH5" s="46" t="s">
        <v>312</v>
      </c>
      <c r="AI5" s="61" t="s">
        <v>692</v>
      </c>
      <c r="AJ5" s="58" t="s">
        <v>693</v>
      </c>
      <c r="AK5" s="59" t="s">
        <v>694</v>
      </c>
      <c r="AL5" s="50">
        <f t="shared" si="1"/>
        <v>44845</v>
      </c>
      <c r="AM5" s="51">
        <f t="shared" si="2"/>
        <v>-9</v>
      </c>
      <c r="AN5" s="52" t="str">
        <f t="shared" si="3"/>
        <v>Reporte ok</v>
      </c>
      <c r="AO5" s="53"/>
      <c r="AP5" s="54"/>
    </row>
    <row r="6" ht="67.5" customHeight="1">
      <c r="A6" s="35"/>
      <c r="B6" s="36">
        <v>4.0</v>
      </c>
      <c r="C6" s="37" t="s">
        <v>296</v>
      </c>
      <c r="D6" s="37" t="s">
        <v>682</v>
      </c>
      <c r="E6" s="37" t="s">
        <v>298</v>
      </c>
      <c r="F6" s="38">
        <v>2.01901100028E12</v>
      </c>
      <c r="G6" s="37" t="s">
        <v>299</v>
      </c>
      <c r="H6" s="37" t="s">
        <v>313</v>
      </c>
      <c r="I6" s="37" t="s">
        <v>695</v>
      </c>
      <c r="J6" s="37" t="s">
        <v>324</v>
      </c>
      <c r="K6" s="39" t="s">
        <v>303</v>
      </c>
      <c r="L6" s="39" t="s">
        <v>75</v>
      </c>
      <c r="M6" s="39" t="s">
        <v>76</v>
      </c>
      <c r="N6" s="40" t="s">
        <v>696</v>
      </c>
      <c r="O6" s="41"/>
      <c r="P6" s="159">
        <v>5.0</v>
      </c>
      <c r="Q6" s="39" t="s">
        <v>697</v>
      </c>
      <c r="R6" s="41" t="s">
        <v>698</v>
      </c>
      <c r="S6" s="57" t="s">
        <v>101</v>
      </c>
      <c r="T6" s="159">
        <v>0.0</v>
      </c>
      <c r="U6" s="159">
        <v>2.0</v>
      </c>
      <c r="V6" s="159">
        <v>2.0</v>
      </c>
      <c r="W6" s="159">
        <v>1.0</v>
      </c>
      <c r="X6" s="45" t="s">
        <v>682</v>
      </c>
      <c r="Y6" s="37" t="s">
        <v>683</v>
      </c>
      <c r="Z6" s="37" t="s">
        <v>684</v>
      </c>
      <c r="AA6" s="37" t="s">
        <v>685</v>
      </c>
      <c r="AB6" s="37" t="s">
        <v>85</v>
      </c>
      <c r="AC6" s="37" t="s">
        <v>179</v>
      </c>
      <c r="AD6" s="37" t="s">
        <v>87</v>
      </c>
      <c r="AE6" s="37" t="s">
        <v>88</v>
      </c>
      <c r="AF6" s="37" t="s">
        <v>311</v>
      </c>
      <c r="AG6" s="37" t="s">
        <v>182</v>
      </c>
      <c r="AH6" s="46" t="s">
        <v>312</v>
      </c>
      <c r="AI6" s="166" t="s">
        <v>699</v>
      </c>
      <c r="AJ6" s="58" t="s">
        <v>687</v>
      </c>
      <c r="AK6" s="60" t="s">
        <v>700</v>
      </c>
      <c r="AL6" s="50">
        <f t="shared" si="1"/>
        <v>44845</v>
      </c>
      <c r="AM6" s="51">
        <f t="shared" si="2"/>
        <v>-9</v>
      </c>
      <c r="AN6" s="52" t="str">
        <f t="shared" si="3"/>
        <v>Reporte ok</v>
      </c>
      <c r="AO6" s="53"/>
      <c r="AP6" s="54"/>
    </row>
    <row r="7" ht="67.5" customHeight="1">
      <c r="A7" s="35"/>
      <c r="B7" s="36">
        <v>5.0</v>
      </c>
      <c r="C7" s="37" t="s">
        <v>296</v>
      </c>
      <c r="D7" s="37" t="s">
        <v>682</v>
      </c>
      <c r="E7" s="37" t="s">
        <v>298</v>
      </c>
      <c r="F7" s="38">
        <v>2.01901100028E12</v>
      </c>
      <c r="G7" s="37" t="s">
        <v>299</v>
      </c>
      <c r="H7" s="37" t="s">
        <v>313</v>
      </c>
      <c r="I7" s="37" t="s">
        <v>314</v>
      </c>
      <c r="J7" s="37" t="s">
        <v>315</v>
      </c>
      <c r="K7" s="39" t="s">
        <v>303</v>
      </c>
      <c r="L7" s="39" t="s">
        <v>75</v>
      </c>
      <c r="M7" s="39" t="s">
        <v>76</v>
      </c>
      <c r="N7" s="40" t="s">
        <v>701</v>
      </c>
      <c r="O7" s="41"/>
      <c r="P7" s="159">
        <v>6.0</v>
      </c>
      <c r="Q7" s="39" t="s">
        <v>702</v>
      </c>
      <c r="R7" s="41" t="s">
        <v>703</v>
      </c>
      <c r="S7" s="57" t="s">
        <v>107</v>
      </c>
      <c r="T7" s="159">
        <v>0.0</v>
      </c>
      <c r="U7" s="159">
        <v>0.0</v>
      </c>
      <c r="V7" s="159">
        <v>0.0</v>
      </c>
      <c r="W7" s="159">
        <v>6.0</v>
      </c>
      <c r="X7" s="45" t="s">
        <v>682</v>
      </c>
      <c r="Y7" s="37" t="s">
        <v>683</v>
      </c>
      <c r="Z7" s="37" t="s">
        <v>684</v>
      </c>
      <c r="AA7" s="37" t="s">
        <v>685</v>
      </c>
      <c r="AB7" s="37" t="s">
        <v>85</v>
      </c>
      <c r="AC7" s="37" t="s">
        <v>179</v>
      </c>
      <c r="AD7" s="37" t="s">
        <v>377</v>
      </c>
      <c r="AE7" s="37" t="s">
        <v>88</v>
      </c>
      <c r="AF7" s="37" t="s">
        <v>311</v>
      </c>
      <c r="AG7" s="37" t="s">
        <v>182</v>
      </c>
      <c r="AH7" s="46" t="s">
        <v>312</v>
      </c>
      <c r="AI7" s="160" t="s">
        <v>704</v>
      </c>
      <c r="AJ7" s="160" t="s">
        <v>704</v>
      </c>
      <c r="AK7" s="160" t="s">
        <v>704</v>
      </c>
      <c r="AL7" s="50">
        <f t="shared" si="1"/>
        <v>44845</v>
      </c>
      <c r="AM7" s="51">
        <f t="shared" si="2"/>
        <v>-9</v>
      </c>
      <c r="AN7" s="52" t="str">
        <f t="shared" si="3"/>
        <v>Reporte ok</v>
      </c>
      <c r="AO7" s="53"/>
      <c r="AP7" s="54"/>
    </row>
    <row r="8" ht="67.5" customHeight="1">
      <c r="A8" s="35"/>
      <c r="B8" s="36">
        <v>6.0</v>
      </c>
      <c r="C8" s="37" t="s">
        <v>296</v>
      </c>
      <c r="D8" s="37" t="s">
        <v>682</v>
      </c>
      <c r="E8" s="37" t="s">
        <v>298</v>
      </c>
      <c r="F8" s="38">
        <v>2.01901100028E12</v>
      </c>
      <c r="G8" s="37" t="s">
        <v>299</v>
      </c>
      <c r="H8" s="37" t="s">
        <v>313</v>
      </c>
      <c r="I8" s="37" t="s">
        <v>314</v>
      </c>
      <c r="J8" s="37" t="s">
        <v>315</v>
      </c>
      <c r="K8" s="39" t="s">
        <v>74</v>
      </c>
      <c r="L8" s="39" t="s">
        <v>75</v>
      </c>
      <c r="M8" s="39" t="s">
        <v>76</v>
      </c>
      <c r="N8" s="40" t="s">
        <v>705</v>
      </c>
      <c r="O8" s="41"/>
      <c r="P8" s="159">
        <v>35.0</v>
      </c>
      <c r="Q8" s="39" t="s">
        <v>706</v>
      </c>
      <c r="R8" s="41" t="s">
        <v>707</v>
      </c>
      <c r="S8" s="57" t="s">
        <v>101</v>
      </c>
      <c r="T8" s="159">
        <v>5.0</v>
      </c>
      <c r="U8" s="159">
        <v>15.0</v>
      </c>
      <c r="V8" s="159">
        <v>10.0</v>
      </c>
      <c r="W8" s="159">
        <v>5.0</v>
      </c>
      <c r="X8" s="45" t="s">
        <v>682</v>
      </c>
      <c r="Y8" s="37" t="s">
        <v>683</v>
      </c>
      <c r="Z8" s="37" t="s">
        <v>684</v>
      </c>
      <c r="AA8" s="37" t="s">
        <v>685</v>
      </c>
      <c r="AB8" s="37" t="s">
        <v>85</v>
      </c>
      <c r="AC8" s="37" t="s">
        <v>179</v>
      </c>
      <c r="AD8" s="37" t="s">
        <v>377</v>
      </c>
      <c r="AE8" s="37" t="s">
        <v>88</v>
      </c>
      <c r="AF8" s="37" t="s">
        <v>311</v>
      </c>
      <c r="AG8" s="37" t="s">
        <v>182</v>
      </c>
      <c r="AH8" s="46" t="s">
        <v>312</v>
      </c>
      <c r="AI8" s="160" t="s">
        <v>708</v>
      </c>
      <c r="AJ8" s="58" t="s">
        <v>709</v>
      </c>
      <c r="AK8" s="60" t="s">
        <v>710</v>
      </c>
      <c r="AL8" s="50">
        <f t="shared" si="1"/>
        <v>44845</v>
      </c>
      <c r="AM8" s="51">
        <f t="shared" si="2"/>
        <v>-9</v>
      </c>
      <c r="AN8" s="52" t="str">
        <f t="shared" si="3"/>
        <v>Reporte ok</v>
      </c>
      <c r="AO8" s="53"/>
      <c r="AP8" s="54"/>
    </row>
    <row r="9" ht="67.5" customHeight="1">
      <c r="A9" s="35"/>
      <c r="B9" s="36">
        <v>7.0</v>
      </c>
      <c r="C9" s="37" t="s">
        <v>364</v>
      </c>
      <c r="D9" s="37" t="s">
        <v>682</v>
      </c>
      <c r="E9" s="37" t="s">
        <v>366</v>
      </c>
      <c r="F9" s="38">
        <v>2.019011000276E12</v>
      </c>
      <c r="G9" s="37" t="s">
        <v>367</v>
      </c>
      <c r="H9" s="37" t="s">
        <v>368</v>
      </c>
      <c r="I9" s="37" t="s">
        <v>369</v>
      </c>
      <c r="J9" s="37" t="s">
        <v>370</v>
      </c>
      <c r="K9" s="39" t="s">
        <v>74</v>
      </c>
      <c r="L9" s="39" t="s">
        <v>75</v>
      </c>
      <c r="M9" s="39" t="s">
        <v>76</v>
      </c>
      <c r="N9" s="40" t="s">
        <v>711</v>
      </c>
      <c r="O9" s="41"/>
      <c r="P9" s="159">
        <v>42.0</v>
      </c>
      <c r="Q9" s="39" t="s">
        <v>712</v>
      </c>
      <c r="R9" s="41" t="s">
        <v>713</v>
      </c>
      <c r="S9" s="57" t="s">
        <v>101</v>
      </c>
      <c r="T9" s="159">
        <v>5.0</v>
      </c>
      <c r="U9" s="159">
        <v>13.0</v>
      </c>
      <c r="V9" s="159">
        <v>15.0</v>
      </c>
      <c r="W9" s="159">
        <v>9.0</v>
      </c>
      <c r="X9" s="45" t="s">
        <v>682</v>
      </c>
      <c r="Y9" s="37" t="s">
        <v>683</v>
      </c>
      <c r="Z9" s="37" t="s">
        <v>684</v>
      </c>
      <c r="AA9" s="37" t="s">
        <v>685</v>
      </c>
      <c r="AB9" s="37" t="s">
        <v>85</v>
      </c>
      <c r="AC9" s="37" t="s">
        <v>179</v>
      </c>
      <c r="AD9" s="37" t="s">
        <v>310</v>
      </c>
      <c r="AE9" s="37" t="s">
        <v>88</v>
      </c>
      <c r="AF9" s="37" t="s">
        <v>311</v>
      </c>
      <c r="AG9" s="37" t="s">
        <v>182</v>
      </c>
      <c r="AH9" s="46" t="s">
        <v>91</v>
      </c>
      <c r="AI9" s="160" t="s">
        <v>714</v>
      </c>
      <c r="AJ9" s="58" t="s">
        <v>715</v>
      </c>
      <c r="AK9" s="60" t="s">
        <v>716</v>
      </c>
      <c r="AL9" s="50">
        <f t="shared" si="1"/>
        <v>44845</v>
      </c>
      <c r="AM9" s="51">
        <f t="shared" si="2"/>
        <v>-9</v>
      </c>
      <c r="AN9" s="52" t="str">
        <f t="shared" si="3"/>
        <v>Reporte ok</v>
      </c>
      <c r="AO9" s="53"/>
      <c r="AP9" s="54"/>
    </row>
    <row r="10" ht="67.5" customHeight="1">
      <c r="A10" s="35"/>
      <c r="B10" s="36">
        <v>8.0</v>
      </c>
      <c r="C10" s="37" t="s">
        <v>364</v>
      </c>
      <c r="D10" s="37" t="s">
        <v>682</v>
      </c>
      <c r="E10" s="37" t="s">
        <v>366</v>
      </c>
      <c r="F10" s="38">
        <v>2.019011000276E12</v>
      </c>
      <c r="G10" s="37" t="s">
        <v>367</v>
      </c>
      <c r="H10" s="37" t="s">
        <v>368</v>
      </c>
      <c r="I10" s="37" t="s">
        <v>369</v>
      </c>
      <c r="J10" s="37" t="s">
        <v>370</v>
      </c>
      <c r="K10" s="39" t="s">
        <v>74</v>
      </c>
      <c r="L10" s="39" t="s">
        <v>75</v>
      </c>
      <c r="M10" s="39" t="s">
        <v>76</v>
      </c>
      <c r="N10" s="40" t="s">
        <v>717</v>
      </c>
      <c r="O10" s="41"/>
      <c r="P10" s="159">
        <v>42.0</v>
      </c>
      <c r="Q10" s="39" t="s">
        <v>718</v>
      </c>
      <c r="R10" s="41" t="s">
        <v>713</v>
      </c>
      <c r="S10" s="57" t="s">
        <v>101</v>
      </c>
      <c r="T10" s="159">
        <v>9.0</v>
      </c>
      <c r="U10" s="159">
        <v>15.0</v>
      </c>
      <c r="V10" s="159">
        <v>12.0</v>
      </c>
      <c r="W10" s="159">
        <v>6.0</v>
      </c>
      <c r="X10" s="45" t="s">
        <v>682</v>
      </c>
      <c r="Y10" s="37" t="s">
        <v>683</v>
      </c>
      <c r="Z10" s="37" t="s">
        <v>684</v>
      </c>
      <c r="AA10" s="37" t="s">
        <v>685</v>
      </c>
      <c r="AB10" s="37" t="s">
        <v>85</v>
      </c>
      <c r="AC10" s="37" t="s">
        <v>179</v>
      </c>
      <c r="AD10" s="37" t="s">
        <v>310</v>
      </c>
      <c r="AE10" s="37" t="s">
        <v>88</v>
      </c>
      <c r="AF10" s="37" t="s">
        <v>311</v>
      </c>
      <c r="AG10" s="37" t="s">
        <v>182</v>
      </c>
      <c r="AH10" s="46" t="s">
        <v>91</v>
      </c>
      <c r="AI10" s="160" t="s">
        <v>719</v>
      </c>
      <c r="AJ10" s="58" t="s">
        <v>720</v>
      </c>
      <c r="AK10" s="60" t="s">
        <v>721</v>
      </c>
      <c r="AL10" s="50">
        <f t="shared" si="1"/>
        <v>44845</v>
      </c>
      <c r="AM10" s="51">
        <f t="shared" si="2"/>
        <v>-9</v>
      </c>
      <c r="AN10" s="52" t="str">
        <f t="shared" si="3"/>
        <v>Reporte ok</v>
      </c>
      <c r="AO10" s="53"/>
      <c r="AP10" s="54"/>
    </row>
    <row r="11" ht="67.5" customHeight="1">
      <c r="A11" s="35"/>
      <c r="B11" s="36">
        <v>9.0</v>
      </c>
      <c r="C11" s="37" t="s">
        <v>296</v>
      </c>
      <c r="D11" s="37" t="s">
        <v>682</v>
      </c>
      <c r="E11" s="37" t="s">
        <v>298</v>
      </c>
      <c r="F11" s="38">
        <v>2.01901100028E12</v>
      </c>
      <c r="G11" s="37" t="s">
        <v>299</v>
      </c>
      <c r="H11" s="37" t="s">
        <v>313</v>
      </c>
      <c r="I11" s="37" t="s">
        <v>342</v>
      </c>
      <c r="J11" s="37" t="s">
        <v>343</v>
      </c>
      <c r="K11" s="39" t="s">
        <v>74</v>
      </c>
      <c r="L11" s="39" t="s">
        <v>75</v>
      </c>
      <c r="M11" s="39" t="s">
        <v>76</v>
      </c>
      <c r="N11" s="40" t="s">
        <v>722</v>
      </c>
      <c r="O11" s="41"/>
      <c r="P11" s="159">
        <v>42.0</v>
      </c>
      <c r="Q11" s="39" t="s">
        <v>723</v>
      </c>
      <c r="R11" s="41" t="s">
        <v>724</v>
      </c>
      <c r="S11" s="57" t="s">
        <v>101</v>
      </c>
      <c r="T11" s="159">
        <v>6.0</v>
      </c>
      <c r="U11" s="159">
        <v>13.0</v>
      </c>
      <c r="V11" s="159">
        <v>13.0</v>
      </c>
      <c r="W11" s="159">
        <v>10.0</v>
      </c>
      <c r="X11" s="45" t="s">
        <v>682</v>
      </c>
      <c r="Y11" s="37" t="s">
        <v>683</v>
      </c>
      <c r="Z11" s="37" t="s">
        <v>684</v>
      </c>
      <c r="AA11" s="37" t="s">
        <v>685</v>
      </c>
      <c r="AB11" s="37" t="s">
        <v>85</v>
      </c>
      <c r="AC11" s="37" t="s">
        <v>179</v>
      </c>
      <c r="AD11" s="37" t="s">
        <v>87</v>
      </c>
      <c r="AE11" s="37" t="s">
        <v>88</v>
      </c>
      <c r="AF11" s="37" t="s">
        <v>311</v>
      </c>
      <c r="AG11" s="37" t="s">
        <v>182</v>
      </c>
      <c r="AH11" s="46" t="s">
        <v>91</v>
      </c>
      <c r="AI11" s="160" t="s">
        <v>725</v>
      </c>
      <c r="AJ11" s="58" t="s">
        <v>726</v>
      </c>
      <c r="AK11" s="60" t="s">
        <v>727</v>
      </c>
      <c r="AL11" s="50">
        <f t="shared" si="1"/>
        <v>44845</v>
      </c>
      <c r="AM11" s="51">
        <f t="shared" si="2"/>
        <v>-9</v>
      </c>
      <c r="AN11" s="52" t="str">
        <f t="shared" si="3"/>
        <v>Reporte ok</v>
      </c>
      <c r="AO11" s="53"/>
      <c r="AP11" s="54"/>
    </row>
    <row r="12" ht="67.5" customHeight="1">
      <c r="A12" s="35"/>
      <c r="B12" s="36">
        <v>10.0</v>
      </c>
      <c r="C12" s="37" t="s">
        <v>296</v>
      </c>
      <c r="D12" s="37" t="s">
        <v>682</v>
      </c>
      <c r="E12" s="37" t="s">
        <v>298</v>
      </c>
      <c r="F12" s="38">
        <v>2.01901100028E12</v>
      </c>
      <c r="G12" s="37" t="s">
        <v>299</v>
      </c>
      <c r="H12" s="37" t="s">
        <v>313</v>
      </c>
      <c r="I12" s="37" t="s">
        <v>342</v>
      </c>
      <c r="J12" s="37" t="s">
        <v>343</v>
      </c>
      <c r="K12" s="39" t="s">
        <v>74</v>
      </c>
      <c r="L12" s="39" t="s">
        <v>75</v>
      </c>
      <c r="M12" s="39" t="s">
        <v>76</v>
      </c>
      <c r="N12" s="40" t="s">
        <v>728</v>
      </c>
      <c r="O12" s="41"/>
      <c r="P12" s="159">
        <v>21.0</v>
      </c>
      <c r="Q12" s="39" t="s">
        <v>729</v>
      </c>
      <c r="R12" s="41" t="s">
        <v>730</v>
      </c>
      <c r="S12" s="57" t="s">
        <v>101</v>
      </c>
      <c r="T12" s="159">
        <v>4.0</v>
      </c>
      <c r="U12" s="159">
        <v>6.0</v>
      </c>
      <c r="V12" s="159">
        <v>6.0</v>
      </c>
      <c r="W12" s="159">
        <v>5.0</v>
      </c>
      <c r="X12" s="45" t="s">
        <v>682</v>
      </c>
      <c r="Y12" s="37" t="s">
        <v>683</v>
      </c>
      <c r="Z12" s="37" t="s">
        <v>684</v>
      </c>
      <c r="AA12" s="37" t="s">
        <v>685</v>
      </c>
      <c r="AB12" s="37" t="s">
        <v>85</v>
      </c>
      <c r="AC12" s="37" t="s">
        <v>179</v>
      </c>
      <c r="AD12" s="37" t="s">
        <v>87</v>
      </c>
      <c r="AE12" s="37" t="s">
        <v>88</v>
      </c>
      <c r="AF12" s="37" t="s">
        <v>311</v>
      </c>
      <c r="AG12" s="37" t="s">
        <v>182</v>
      </c>
      <c r="AH12" s="46" t="s">
        <v>91</v>
      </c>
      <c r="AI12" s="160" t="s">
        <v>731</v>
      </c>
      <c r="AJ12" s="58" t="s">
        <v>732</v>
      </c>
      <c r="AK12" s="60" t="s">
        <v>733</v>
      </c>
      <c r="AL12" s="50">
        <f t="shared" si="1"/>
        <v>44845</v>
      </c>
      <c r="AM12" s="51">
        <f t="shared" si="2"/>
        <v>-9</v>
      </c>
      <c r="AN12" s="52" t="str">
        <f t="shared" si="3"/>
        <v>Reporte ok</v>
      </c>
      <c r="AO12" s="53"/>
      <c r="AP12" s="54"/>
    </row>
    <row r="13" ht="67.5" customHeight="1">
      <c r="A13" s="35"/>
      <c r="B13" s="36">
        <v>12.0</v>
      </c>
      <c r="C13" s="37" t="s">
        <v>364</v>
      </c>
      <c r="D13" s="37" t="s">
        <v>682</v>
      </c>
      <c r="E13" s="37" t="s">
        <v>366</v>
      </c>
      <c r="F13" s="38">
        <v>2.019011000276E12</v>
      </c>
      <c r="G13" s="37" t="s">
        <v>367</v>
      </c>
      <c r="H13" s="37" t="s">
        <v>380</v>
      </c>
      <c r="I13" s="37" t="s">
        <v>381</v>
      </c>
      <c r="J13" s="37" t="s">
        <v>382</v>
      </c>
      <c r="K13" s="39" t="s">
        <v>216</v>
      </c>
      <c r="L13" s="39" t="s">
        <v>75</v>
      </c>
      <c r="M13" s="39" t="s">
        <v>76</v>
      </c>
      <c r="N13" s="40" t="s">
        <v>734</v>
      </c>
      <c r="O13" s="41"/>
      <c r="P13" s="159">
        <v>174.0</v>
      </c>
      <c r="Q13" s="39" t="s">
        <v>735</v>
      </c>
      <c r="R13" s="41" t="s">
        <v>713</v>
      </c>
      <c r="S13" s="57" t="s">
        <v>101</v>
      </c>
      <c r="T13" s="159">
        <v>0.0</v>
      </c>
      <c r="U13" s="159">
        <v>62.0</v>
      </c>
      <c r="V13" s="159">
        <v>78.0</v>
      </c>
      <c r="W13" s="159">
        <v>34.0</v>
      </c>
      <c r="X13" s="45" t="s">
        <v>682</v>
      </c>
      <c r="Y13" s="37" t="s">
        <v>683</v>
      </c>
      <c r="Z13" s="37" t="s">
        <v>684</v>
      </c>
      <c r="AA13" s="37" t="s">
        <v>685</v>
      </c>
      <c r="AB13" s="37" t="s">
        <v>85</v>
      </c>
      <c r="AC13" s="37" t="s">
        <v>179</v>
      </c>
      <c r="AD13" s="37" t="s">
        <v>377</v>
      </c>
      <c r="AE13" s="37" t="s">
        <v>88</v>
      </c>
      <c r="AF13" s="37" t="s">
        <v>311</v>
      </c>
      <c r="AG13" s="37" t="s">
        <v>182</v>
      </c>
      <c r="AH13" s="46" t="s">
        <v>312</v>
      </c>
      <c r="AI13" s="160" t="s">
        <v>736</v>
      </c>
      <c r="AJ13" s="58" t="s">
        <v>737</v>
      </c>
      <c r="AK13" s="60" t="s">
        <v>738</v>
      </c>
      <c r="AL13" s="50">
        <f t="shared" si="1"/>
        <v>44845</v>
      </c>
      <c r="AM13" s="51">
        <f t="shared" si="2"/>
        <v>-9</v>
      </c>
      <c r="AN13" s="52" t="str">
        <f t="shared" si="3"/>
        <v>Reporte ok</v>
      </c>
      <c r="AO13" s="53"/>
      <c r="AP13" s="54"/>
    </row>
    <row r="14" ht="67.5" customHeight="1">
      <c r="A14" s="35"/>
      <c r="B14" s="36">
        <v>14.0</v>
      </c>
      <c r="C14" s="37" t="s">
        <v>364</v>
      </c>
      <c r="D14" s="37" t="s">
        <v>682</v>
      </c>
      <c r="E14" s="37" t="s">
        <v>366</v>
      </c>
      <c r="F14" s="38">
        <v>2.019011000276E12</v>
      </c>
      <c r="G14" s="37" t="s">
        <v>367</v>
      </c>
      <c r="H14" s="37" t="s">
        <v>380</v>
      </c>
      <c r="I14" s="37" t="s">
        <v>381</v>
      </c>
      <c r="J14" s="37" t="s">
        <v>382</v>
      </c>
      <c r="K14" s="39" t="s">
        <v>216</v>
      </c>
      <c r="L14" s="39" t="s">
        <v>75</v>
      </c>
      <c r="M14" s="39" t="s">
        <v>76</v>
      </c>
      <c r="N14" s="40" t="s">
        <v>739</v>
      </c>
      <c r="O14" s="41"/>
      <c r="P14" s="159">
        <v>13.0</v>
      </c>
      <c r="Q14" s="39" t="s">
        <v>740</v>
      </c>
      <c r="R14" s="41" t="s">
        <v>713</v>
      </c>
      <c r="S14" s="57" t="s">
        <v>107</v>
      </c>
      <c r="T14" s="159">
        <v>0.0</v>
      </c>
      <c r="U14" s="159">
        <v>10.0</v>
      </c>
      <c r="V14" s="159">
        <v>2.0</v>
      </c>
      <c r="W14" s="159">
        <v>1.0</v>
      </c>
      <c r="X14" s="45" t="s">
        <v>682</v>
      </c>
      <c r="Y14" s="37" t="s">
        <v>683</v>
      </c>
      <c r="Z14" s="37" t="s">
        <v>684</v>
      </c>
      <c r="AA14" s="37" t="s">
        <v>685</v>
      </c>
      <c r="AB14" s="37" t="s">
        <v>85</v>
      </c>
      <c r="AC14" s="37" t="s">
        <v>179</v>
      </c>
      <c r="AD14" s="37" t="s">
        <v>377</v>
      </c>
      <c r="AE14" s="37" t="s">
        <v>88</v>
      </c>
      <c r="AF14" s="37" t="s">
        <v>311</v>
      </c>
      <c r="AG14" s="37" t="s">
        <v>182</v>
      </c>
      <c r="AH14" s="46" t="s">
        <v>312</v>
      </c>
      <c r="AI14" s="160" t="s">
        <v>741</v>
      </c>
      <c r="AJ14" s="58" t="s">
        <v>742</v>
      </c>
      <c r="AK14" s="60" t="s">
        <v>743</v>
      </c>
      <c r="AL14" s="50">
        <f t="shared" si="1"/>
        <v>44845</v>
      </c>
      <c r="AM14" s="51">
        <f t="shared" si="2"/>
        <v>-9</v>
      </c>
      <c r="AN14" s="52" t="str">
        <f t="shared" si="3"/>
        <v>Reporte ok</v>
      </c>
      <c r="AO14" s="53"/>
      <c r="AP14" s="54"/>
    </row>
    <row r="15" ht="67.5" customHeight="1">
      <c r="A15" s="35"/>
      <c r="B15" s="36">
        <v>15.0</v>
      </c>
      <c r="C15" s="37" t="s">
        <v>364</v>
      </c>
      <c r="D15" s="37" t="s">
        <v>682</v>
      </c>
      <c r="E15" s="37" t="s">
        <v>366</v>
      </c>
      <c r="F15" s="38">
        <v>2.019011000276E12</v>
      </c>
      <c r="G15" s="37" t="s">
        <v>367</v>
      </c>
      <c r="H15" s="37" t="s">
        <v>380</v>
      </c>
      <c r="I15" s="37" t="s">
        <v>381</v>
      </c>
      <c r="J15" s="37" t="s">
        <v>382</v>
      </c>
      <c r="K15" s="39" t="s">
        <v>216</v>
      </c>
      <c r="L15" s="39" t="s">
        <v>75</v>
      </c>
      <c r="M15" s="39" t="s">
        <v>76</v>
      </c>
      <c r="N15" s="40" t="s">
        <v>744</v>
      </c>
      <c r="O15" s="41"/>
      <c r="P15" s="159">
        <v>679.0</v>
      </c>
      <c r="Q15" s="39" t="s">
        <v>745</v>
      </c>
      <c r="R15" s="41" t="s">
        <v>713</v>
      </c>
      <c r="S15" s="57" t="s">
        <v>107</v>
      </c>
      <c r="T15" s="159">
        <v>0.0</v>
      </c>
      <c r="U15" s="159">
        <v>277.0</v>
      </c>
      <c r="V15" s="159">
        <v>265.0</v>
      </c>
      <c r="W15" s="159">
        <v>137.0</v>
      </c>
      <c r="X15" s="45" t="s">
        <v>682</v>
      </c>
      <c r="Y15" s="37" t="s">
        <v>683</v>
      </c>
      <c r="Z15" s="37" t="s">
        <v>684</v>
      </c>
      <c r="AA15" s="37" t="s">
        <v>685</v>
      </c>
      <c r="AB15" s="37" t="s">
        <v>85</v>
      </c>
      <c r="AC15" s="37" t="s">
        <v>179</v>
      </c>
      <c r="AD15" s="37" t="s">
        <v>377</v>
      </c>
      <c r="AE15" s="37" t="s">
        <v>88</v>
      </c>
      <c r="AF15" s="37" t="s">
        <v>311</v>
      </c>
      <c r="AG15" s="37" t="s">
        <v>182</v>
      </c>
      <c r="AH15" s="46" t="s">
        <v>312</v>
      </c>
      <c r="AI15" s="160" t="s">
        <v>708</v>
      </c>
      <c r="AJ15" s="58" t="s">
        <v>746</v>
      </c>
      <c r="AK15" s="60" t="s">
        <v>747</v>
      </c>
      <c r="AL15" s="50">
        <f t="shared" si="1"/>
        <v>44845</v>
      </c>
      <c r="AM15" s="51">
        <f t="shared" si="2"/>
        <v>-9</v>
      </c>
      <c r="AN15" s="52" t="str">
        <f t="shared" si="3"/>
        <v>Reporte ok</v>
      </c>
      <c r="AO15" s="53"/>
      <c r="AP15" s="54"/>
    </row>
    <row r="16" ht="67.5" customHeight="1">
      <c r="A16" s="35"/>
      <c r="B16" s="36">
        <v>16.0</v>
      </c>
      <c r="C16" s="37" t="s">
        <v>296</v>
      </c>
      <c r="D16" s="37" t="s">
        <v>682</v>
      </c>
      <c r="E16" s="37" t="s">
        <v>298</v>
      </c>
      <c r="F16" s="38">
        <v>2.01901100028E12</v>
      </c>
      <c r="G16" s="37" t="s">
        <v>299</v>
      </c>
      <c r="H16" s="37" t="s">
        <v>313</v>
      </c>
      <c r="I16" s="37" t="s">
        <v>319</v>
      </c>
      <c r="J16" s="37" t="s">
        <v>320</v>
      </c>
      <c r="K16" s="39" t="s">
        <v>303</v>
      </c>
      <c r="L16" s="39" t="s">
        <v>75</v>
      </c>
      <c r="M16" s="39" t="s">
        <v>76</v>
      </c>
      <c r="N16" s="40" t="s">
        <v>748</v>
      </c>
      <c r="O16" s="41"/>
      <c r="P16" s="42">
        <v>6000000.0</v>
      </c>
      <c r="Q16" s="39" t="s">
        <v>749</v>
      </c>
      <c r="R16" s="41" t="s">
        <v>750</v>
      </c>
      <c r="S16" s="57" t="s">
        <v>101</v>
      </c>
      <c r="T16" s="159">
        <v>6000000.0</v>
      </c>
      <c r="U16" s="159">
        <v>0.0</v>
      </c>
      <c r="V16" s="42">
        <v>0.0</v>
      </c>
      <c r="W16" s="159">
        <v>0.0</v>
      </c>
      <c r="X16" s="45" t="s">
        <v>682</v>
      </c>
      <c r="Y16" s="37" t="s">
        <v>683</v>
      </c>
      <c r="Z16" s="37" t="s">
        <v>684</v>
      </c>
      <c r="AA16" s="37" t="s">
        <v>685</v>
      </c>
      <c r="AB16" s="37" t="s">
        <v>85</v>
      </c>
      <c r="AC16" s="37" t="s">
        <v>179</v>
      </c>
      <c r="AD16" s="37" t="s">
        <v>310</v>
      </c>
      <c r="AE16" s="37" t="s">
        <v>88</v>
      </c>
      <c r="AF16" s="37" t="s">
        <v>311</v>
      </c>
      <c r="AG16" s="37" t="s">
        <v>182</v>
      </c>
      <c r="AH16" s="46" t="s">
        <v>312</v>
      </c>
      <c r="AI16" s="61" t="s">
        <v>751</v>
      </c>
      <c r="AJ16" s="61" t="s">
        <v>751</v>
      </c>
      <c r="AK16" s="61" t="s">
        <v>751</v>
      </c>
      <c r="AL16" s="50">
        <f t="shared" si="1"/>
        <v>44845</v>
      </c>
      <c r="AM16" s="51">
        <f t="shared" si="2"/>
        <v>-9</v>
      </c>
      <c r="AN16" s="52" t="str">
        <f t="shared" si="3"/>
        <v>Reporte ok</v>
      </c>
      <c r="AO16" s="53"/>
      <c r="AP16" s="54"/>
    </row>
    <row r="17" ht="67.5" customHeight="1">
      <c r="A17" s="35"/>
      <c r="B17" s="36">
        <v>17.0</v>
      </c>
      <c r="C17" s="37" t="s">
        <v>296</v>
      </c>
      <c r="D17" s="37" t="s">
        <v>682</v>
      </c>
      <c r="E17" s="37" t="s">
        <v>298</v>
      </c>
      <c r="F17" s="38">
        <v>2.01901100028E12</v>
      </c>
      <c r="G17" s="37" t="s">
        <v>299</v>
      </c>
      <c r="H17" s="37" t="s">
        <v>313</v>
      </c>
      <c r="I17" s="37" t="s">
        <v>319</v>
      </c>
      <c r="J17" s="37" t="s">
        <v>320</v>
      </c>
      <c r="K17" s="39" t="s">
        <v>216</v>
      </c>
      <c r="L17" s="39" t="s">
        <v>75</v>
      </c>
      <c r="M17" s="39" t="s">
        <v>76</v>
      </c>
      <c r="N17" s="40" t="s">
        <v>752</v>
      </c>
      <c r="O17" s="41"/>
      <c r="P17" s="42">
        <v>1.2E7</v>
      </c>
      <c r="Q17" s="39" t="s">
        <v>753</v>
      </c>
      <c r="R17" s="41" t="s">
        <v>754</v>
      </c>
      <c r="S17" s="57" t="s">
        <v>101</v>
      </c>
      <c r="T17" s="159">
        <v>120000.0</v>
      </c>
      <c r="U17" s="159">
        <v>3800000.0</v>
      </c>
      <c r="V17" s="42">
        <v>4580000.0</v>
      </c>
      <c r="W17" s="159">
        <v>3500000.0</v>
      </c>
      <c r="X17" s="45" t="s">
        <v>682</v>
      </c>
      <c r="Y17" s="37" t="s">
        <v>683</v>
      </c>
      <c r="Z17" s="37" t="s">
        <v>684</v>
      </c>
      <c r="AA17" s="37" t="s">
        <v>685</v>
      </c>
      <c r="AB17" s="37" t="s">
        <v>85</v>
      </c>
      <c r="AC17" s="37" t="s">
        <v>179</v>
      </c>
      <c r="AD17" s="37" t="s">
        <v>87</v>
      </c>
      <c r="AE17" s="37" t="s">
        <v>88</v>
      </c>
      <c r="AF17" s="37" t="s">
        <v>311</v>
      </c>
      <c r="AG17" s="37" t="s">
        <v>182</v>
      </c>
      <c r="AH17" s="46" t="s">
        <v>312</v>
      </c>
      <c r="AI17" s="61" t="s">
        <v>755</v>
      </c>
      <c r="AJ17" s="58" t="s">
        <v>756</v>
      </c>
      <c r="AK17" s="60" t="s">
        <v>757</v>
      </c>
      <c r="AL17" s="50">
        <f t="shared" si="1"/>
        <v>44845</v>
      </c>
      <c r="AM17" s="51">
        <f t="shared" si="2"/>
        <v>-9</v>
      </c>
      <c r="AN17" s="52" t="str">
        <f t="shared" si="3"/>
        <v>Reporte ok</v>
      </c>
      <c r="AO17" s="53"/>
      <c r="AP17" s="54"/>
    </row>
    <row r="18" ht="67.5" customHeight="1">
      <c r="A18" s="35"/>
      <c r="B18" s="36">
        <v>18.0</v>
      </c>
      <c r="C18" s="37" t="s">
        <v>296</v>
      </c>
      <c r="D18" s="37" t="s">
        <v>682</v>
      </c>
      <c r="E18" s="37" t="s">
        <v>298</v>
      </c>
      <c r="F18" s="38">
        <v>2.01901100028E12</v>
      </c>
      <c r="G18" s="37" t="s">
        <v>299</v>
      </c>
      <c r="H18" s="37" t="s">
        <v>300</v>
      </c>
      <c r="I18" s="37" t="s">
        <v>342</v>
      </c>
      <c r="J18" s="37" t="s">
        <v>343</v>
      </c>
      <c r="K18" s="39" t="s">
        <v>74</v>
      </c>
      <c r="L18" s="39" t="s">
        <v>75</v>
      </c>
      <c r="M18" s="39" t="s">
        <v>76</v>
      </c>
      <c r="N18" s="40" t="s">
        <v>758</v>
      </c>
      <c r="O18" s="41"/>
      <c r="P18" s="159">
        <v>14.0</v>
      </c>
      <c r="Q18" s="39" t="s">
        <v>759</v>
      </c>
      <c r="R18" s="41" t="s">
        <v>760</v>
      </c>
      <c r="S18" s="57" t="s">
        <v>107</v>
      </c>
      <c r="T18" s="159">
        <v>0.0</v>
      </c>
      <c r="U18" s="159">
        <v>0.0</v>
      </c>
      <c r="V18" s="159">
        <v>0.0</v>
      </c>
      <c r="W18" s="159">
        <v>14.0</v>
      </c>
      <c r="X18" s="45" t="s">
        <v>682</v>
      </c>
      <c r="Y18" s="37" t="s">
        <v>683</v>
      </c>
      <c r="Z18" s="37" t="s">
        <v>684</v>
      </c>
      <c r="AA18" s="37" t="s">
        <v>685</v>
      </c>
      <c r="AB18" s="37" t="s">
        <v>85</v>
      </c>
      <c r="AC18" s="37" t="s">
        <v>179</v>
      </c>
      <c r="AD18" s="37" t="s">
        <v>377</v>
      </c>
      <c r="AE18" s="37" t="s">
        <v>88</v>
      </c>
      <c r="AF18" s="37" t="s">
        <v>311</v>
      </c>
      <c r="AG18" s="37" t="s">
        <v>182</v>
      </c>
      <c r="AH18" s="46" t="s">
        <v>312</v>
      </c>
      <c r="AI18" s="160" t="s">
        <v>751</v>
      </c>
      <c r="AJ18" s="160" t="s">
        <v>751</v>
      </c>
      <c r="AK18" s="160" t="s">
        <v>751</v>
      </c>
      <c r="AL18" s="50">
        <f t="shared" si="1"/>
        <v>44845</v>
      </c>
      <c r="AM18" s="51">
        <f t="shared" si="2"/>
        <v>-9</v>
      </c>
      <c r="AN18" s="52" t="str">
        <f t="shared" si="3"/>
        <v>Reporte ok</v>
      </c>
      <c r="AO18" s="53"/>
      <c r="AP18" s="84"/>
    </row>
    <row r="19" ht="67.5" customHeight="1">
      <c r="A19" s="35"/>
      <c r="B19" s="36">
        <v>19.0</v>
      </c>
      <c r="C19" s="37" t="s">
        <v>364</v>
      </c>
      <c r="D19" s="37" t="s">
        <v>682</v>
      </c>
      <c r="E19" s="37" t="s">
        <v>366</v>
      </c>
      <c r="F19" s="38">
        <v>2.019011000276E12</v>
      </c>
      <c r="G19" s="37" t="s">
        <v>367</v>
      </c>
      <c r="H19" s="37" t="s">
        <v>380</v>
      </c>
      <c r="I19" s="37" t="s">
        <v>381</v>
      </c>
      <c r="J19" s="37" t="s">
        <v>382</v>
      </c>
      <c r="K19" s="39" t="s">
        <v>216</v>
      </c>
      <c r="L19" s="39" t="s">
        <v>75</v>
      </c>
      <c r="M19" s="39" t="s">
        <v>76</v>
      </c>
      <c r="N19" s="40" t="s">
        <v>761</v>
      </c>
      <c r="O19" s="41"/>
      <c r="P19" s="159">
        <v>186.0</v>
      </c>
      <c r="Q19" s="39" t="s">
        <v>762</v>
      </c>
      <c r="R19" s="41" t="s">
        <v>713</v>
      </c>
      <c r="S19" s="57" t="s">
        <v>107</v>
      </c>
      <c r="T19" s="159">
        <v>30.0</v>
      </c>
      <c r="U19" s="159">
        <v>56.0</v>
      </c>
      <c r="V19" s="159">
        <v>70.0</v>
      </c>
      <c r="W19" s="159">
        <v>30.0</v>
      </c>
      <c r="X19" s="45" t="s">
        <v>682</v>
      </c>
      <c r="Y19" s="37" t="s">
        <v>683</v>
      </c>
      <c r="Z19" s="37" t="s">
        <v>684</v>
      </c>
      <c r="AA19" s="37" t="s">
        <v>685</v>
      </c>
      <c r="AB19" s="37" t="s">
        <v>85</v>
      </c>
      <c r="AC19" s="37" t="s">
        <v>179</v>
      </c>
      <c r="AD19" s="37" t="s">
        <v>377</v>
      </c>
      <c r="AE19" s="37" t="s">
        <v>88</v>
      </c>
      <c r="AF19" s="37" t="s">
        <v>311</v>
      </c>
      <c r="AG19" s="37" t="s">
        <v>182</v>
      </c>
      <c r="AH19" s="46" t="s">
        <v>312</v>
      </c>
      <c r="AI19" s="160" t="s">
        <v>736</v>
      </c>
      <c r="AJ19" s="58" t="s">
        <v>763</v>
      </c>
      <c r="AK19" s="60" t="s">
        <v>764</v>
      </c>
      <c r="AL19" s="50">
        <f t="shared" si="1"/>
        <v>44845</v>
      </c>
      <c r="AM19" s="51">
        <f t="shared" si="2"/>
        <v>-9</v>
      </c>
      <c r="AN19" s="52" t="str">
        <f t="shared" si="3"/>
        <v>Reporte ok</v>
      </c>
      <c r="AO19" s="53"/>
      <c r="AP19" s="54"/>
    </row>
    <row r="20" ht="67.5" customHeight="1">
      <c r="A20" s="35"/>
      <c r="B20" s="36">
        <v>20.0</v>
      </c>
      <c r="C20" s="37" t="s">
        <v>296</v>
      </c>
      <c r="D20" s="37" t="s">
        <v>682</v>
      </c>
      <c r="E20" s="37" t="s">
        <v>298</v>
      </c>
      <c r="F20" s="38">
        <v>2.01901100028E12</v>
      </c>
      <c r="G20" s="37" t="s">
        <v>299</v>
      </c>
      <c r="H20" s="37" t="s">
        <v>300</v>
      </c>
      <c r="I20" s="37" t="s">
        <v>342</v>
      </c>
      <c r="J20" s="37" t="s">
        <v>350</v>
      </c>
      <c r="K20" s="39" t="s">
        <v>216</v>
      </c>
      <c r="L20" s="39" t="s">
        <v>75</v>
      </c>
      <c r="M20" s="39" t="s">
        <v>76</v>
      </c>
      <c r="N20" s="40" t="s">
        <v>765</v>
      </c>
      <c r="O20" s="41"/>
      <c r="P20" s="159">
        <v>550.0</v>
      </c>
      <c r="Q20" s="39" t="s">
        <v>766</v>
      </c>
      <c r="R20" s="41" t="s">
        <v>767</v>
      </c>
      <c r="S20" s="57" t="s">
        <v>101</v>
      </c>
      <c r="T20" s="159">
        <v>100.0</v>
      </c>
      <c r="U20" s="159">
        <v>100.0</v>
      </c>
      <c r="V20" s="159">
        <v>175.0</v>
      </c>
      <c r="W20" s="159">
        <v>175.0</v>
      </c>
      <c r="X20" s="45" t="s">
        <v>682</v>
      </c>
      <c r="Y20" s="37" t="s">
        <v>683</v>
      </c>
      <c r="Z20" s="37" t="s">
        <v>684</v>
      </c>
      <c r="AA20" s="37" t="s">
        <v>685</v>
      </c>
      <c r="AB20" s="37" t="s">
        <v>85</v>
      </c>
      <c r="AC20" s="37" t="s">
        <v>179</v>
      </c>
      <c r="AD20" s="37" t="s">
        <v>310</v>
      </c>
      <c r="AE20" s="37" t="s">
        <v>88</v>
      </c>
      <c r="AF20" s="37" t="s">
        <v>311</v>
      </c>
      <c r="AG20" s="37" t="s">
        <v>182</v>
      </c>
      <c r="AH20" s="46" t="s">
        <v>312</v>
      </c>
      <c r="AI20" s="160" t="s">
        <v>768</v>
      </c>
      <c r="AJ20" s="58" t="s">
        <v>763</v>
      </c>
      <c r="AK20" s="60" t="s">
        <v>769</v>
      </c>
      <c r="AL20" s="50">
        <f t="shared" si="1"/>
        <v>44845</v>
      </c>
      <c r="AM20" s="51">
        <f t="shared" si="2"/>
        <v>-9</v>
      </c>
      <c r="AN20" s="52" t="str">
        <f t="shared" si="3"/>
        <v>Reporte ok</v>
      </c>
      <c r="AO20" s="53"/>
      <c r="AP20" s="54"/>
    </row>
    <row r="21" ht="67.5" customHeight="1">
      <c r="A21" s="35"/>
      <c r="B21" s="67"/>
      <c r="C21" s="68"/>
      <c r="D21" s="68"/>
      <c r="E21" s="68"/>
      <c r="F21" s="69"/>
      <c r="G21" s="68"/>
      <c r="H21" s="68"/>
      <c r="I21" s="68"/>
      <c r="J21" s="68"/>
      <c r="K21" s="70"/>
      <c r="L21" s="70"/>
      <c r="M21" s="70"/>
      <c r="N21" s="71"/>
      <c r="O21" s="72"/>
      <c r="P21" s="73"/>
      <c r="Q21" s="70"/>
      <c r="R21" s="72"/>
      <c r="S21" s="74"/>
      <c r="T21" s="73"/>
      <c r="U21" s="73"/>
      <c r="V21" s="73"/>
      <c r="W21" s="73"/>
      <c r="X21" s="75"/>
      <c r="Y21" s="68"/>
      <c r="Z21" s="68"/>
      <c r="AA21" s="68"/>
      <c r="AB21" s="68"/>
      <c r="AC21" s="68"/>
      <c r="AD21" s="68"/>
      <c r="AE21" s="68"/>
      <c r="AF21" s="68"/>
      <c r="AG21" s="68"/>
      <c r="AH21" s="76"/>
      <c r="AI21" s="77"/>
      <c r="AJ21" s="78"/>
      <c r="AK21" s="79"/>
      <c r="AL21" s="80">
        <f t="shared" si="1"/>
        <v>44845</v>
      </c>
      <c r="AM21" s="81">
        <f t="shared" si="2"/>
        <v>-9</v>
      </c>
      <c r="AN21" s="82" t="str">
        <f t="shared" si="3"/>
        <v>Pend. Ejec. Trim.
Pend. Just. Trim.
Pend. Evid. Trim.
</v>
      </c>
      <c r="AO21" s="83"/>
      <c r="AP21" s="54"/>
    </row>
    <row r="22" ht="18.0" customHeight="1">
      <c r="A22" s="101"/>
      <c r="B22" s="173"/>
      <c r="C22" s="173"/>
      <c r="D22" s="173"/>
      <c r="E22" s="173"/>
      <c r="F22" s="174"/>
      <c r="G22" s="173"/>
      <c r="H22" s="173"/>
      <c r="I22" s="173"/>
      <c r="J22" s="173"/>
      <c r="K22" s="175"/>
      <c r="L22" s="175"/>
      <c r="M22" s="175"/>
      <c r="N22" s="176"/>
      <c r="O22" s="177"/>
      <c r="P22" s="177"/>
      <c r="Q22" s="175"/>
      <c r="R22" s="177"/>
      <c r="S22" s="177"/>
      <c r="T22" s="177"/>
      <c r="U22" s="177"/>
      <c r="V22" s="177"/>
      <c r="W22" s="177"/>
      <c r="X22" s="178"/>
      <c r="Y22" s="173"/>
      <c r="Z22" s="173"/>
      <c r="AA22" s="173"/>
      <c r="AB22" s="173"/>
      <c r="AC22" s="173"/>
      <c r="AD22" s="173"/>
      <c r="AE22" s="173"/>
      <c r="AF22" s="173"/>
      <c r="AG22" s="173"/>
      <c r="AH22" s="173"/>
      <c r="AI22" s="179"/>
      <c r="AJ22" s="179"/>
      <c r="AK22" s="179"/>
      <c r="AL22" s="180"/>
      <c r="AM22" s="181"/>
      <c r="AN22" s="180"/>
      <c r="AO22" s="180"/>
      <c r="AP22" s="180"/>
    </row>
  </sheetData>
  <autoFilter ref="$A$3:$AP$21"/>
  <mergeCells count="3">
    <mergeCell ref="B1:C1"/>
    <mergeCell ref="AI2:AK2"/>
    <mergeCell ref="AL2:AO2"/>
  </mergeCells>
  <conditionalFormatting sqref="AJ4:AJ6 AM4:AM21">
    <cfRule type="cellIs" dxfId="0" priority="1" operator="greaterThan">
      <formula>0</formula>
    </cfRule>
  </conditionalFormatting>
  <conditionalFormatting sqref="AJ4:AJ6 AM4:AM21">
    <cfRule type="cellIs" dxfId="1" priority="2" operator="lessThan">
      <formula>0</formula>
    </cfRule>
  </conditionalFormatting>
  <hyperlinks>
    <hyperlink display="Home" location="Home!A1" ref="B1"/>
    <hyperlink r:id="rId1" location="gid=763258533" ref="AK4"/>
    <hyperlink r:id="rId2" location="gid=2068714847" ref="AK5"/>
    <hyperlink r:id="rId3" ref="AK6"/>
    <hyperlink r:id="rId4" ref="AK8"/>
    <hyperlink r:id="rId5" ref="AK9"/>
    <hyperlink r:id="rId6" ref="AK10"/>
    <hyperlink r:id="rId7" ref="AK11"/>
    <hyperlink r:id="rId8" ref="AK12"/>
    <hyperlink r:id="rId9" ref="AK13"/>
    <hyperlink r:id="rId10" ref="AK14"/>
    <hyperlink r:id="rId11" ref="AK15"/>
    <hyperlink r:id="rId12" ref="AK17"/>
    <hyperlink r:id="rId13" ref="AK19"/>
    <hyperlink r:id="rId14" location="gid=920918363" ref="AK20"/>
  </hyperlinks>
  <printOptions gridLines="1" horizontalCentered="1"/>
  <pageMargins bottom="0.75" footer="0.0" header="0.0" left="0.7" right="0.7" top="0.75"/>
  <pageSetup cellComments="atEnd" orientation="portrait" pageOrder="overThenDown"/>
  <drawing r:id="rId15"/>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296</v>
      </c>
      <c r="D4" s="37" t="s">
        <v>770</v>
      </c>
      <c r="E4" s="37" t="s">
        <v>298</v>
      </c>
      <c r="F4" s="38">
        <v>2.01901100028E12</v>
      </c>
      <c r="G4" s="37" t="s">
        <v>299</v>
      </c>
      <c r="H4" s="37" t="s">
        <v>313</v>
      </c>
      <c r="I4" s="37" t="s">
        <v>319</v>
      </c>
      <c r="J4" s="37" t="s">
        <v>324</v>
      </c>
      <c r="K4" s="39" t="s">
        <v>771</v>
      </c>
      <c r="L4" s="39" t="s">
        <v>75</v>
      </c>
      <c r="M4" s="39" t="s">
        <v>76</v>
      </c>
      <c r="N4" s="40" t="s">
        <v>772</v>
      </c>
      <c r="O4" s="41"/>
      <c r="P4" s="159">
        <v>1.0</v>
      </c>
      <c r="Q4" s="39" t="s">
        <v>773</v>
      </c>
      <c r="R4" s="41" t="s">
        <v>774</v>
      </c>
      <c r="S4" s="43" t="s">
        <v>107</v>
      </c>
      <c r="T4" s="159">
        <v>0.0</v>
      </c>
      <c r="U4" s="159">
        <v>0.0</v>
      </c>
      <c r="V4" s="159">
        <v>0.0</v>
      </c>
      <c r="W4" s="159">
        <v>1.0</v>
      </c>
      <c r="X4" s="45" t="s">
        <v>775</v>
      </c>
      <c r="Y4" s="37" t="s">
        <v>776</v>
      </c>
      <c r="Z4" s="37" t="s">
        <v>777</v>
      </c>
      <c r="AA4" s="37" t="s">
        <v>778</v>
      </c>
      <c r="AB4" s="37" t="s">
        <v>85</v>
      </c>
      <c r="AC4" s="37" t="s">
        <v>179</v>
      </c>
      <c r="AD4" s="37" t="s">
        <v>87</v>
      </c>
      <c r="AE4" s="37" t="s">
        <v>88</v>
      </c>
      <c r="AF4" s="37" t="s">
        <v>311</v>
      </c>
      <c r="AG4" s="37" t="s">
        <v>182</v>
      </c>
      <c r="AH4" s="46" t="s">
        <v>312</v>
      </c>
      <c r="AI4" s="160">
        <v>0.0</v>
      </c>
      <c r="AJ4" s="48" t="s">
        <v>779</v>
      </c>
      <c r="AK4" s="56"/>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Pend. Evid. Trim.
</v>
      </c>
      <c r="AO4" s="53"/>
      <c r="AP4" s="54"/>
    </row>
    <row r="5" ht="67.5" customHeight="1">
      <c r="A5" s="35"/>
      <c r="B5" s="36">
        <v>2.0</v>
      </c>
      <c r="C5" s="37" t="s">
        <v>296</v>
      </c>
      <c r="D5" s="37" t="s">
        <v>770</v>
      </c>
      <c r="E5" s="37" t="s">
        <v>298</v>
      </c>
      <c r="F5" s="38">
        <v>2.01901100028E12</v>
      </c>
      <c r="G5" s="37" t="s">
        <v>299</v>
      </c>
      <c r="H5" s="37" t="s">
        <v>313</v>
      </c>
      <c r="I5" s="37" t="s">
        <v>695</v>
      </c>
      <c r="J5" s="37" t="s">
        <v>324</v>
      </c>
      <c r="K5" s="39" t="s">
        <v>771</v>
      </c>
      <c r="L5" s="39" t="s">
        <v>75</v>
      </c>
      <c r="M5" s="39" t="s">
        <v>76</v>
      </c>
      <c r="N5" s="40" t="s">
        <v>780</v>
      </c>
      <c r="O5" s="41"/>
      <c r="P5" s="159">
        <v>7.0</v>
      </c>
      <c r="Q5" s="39" t="s">
        <v>327</v>
      </c>
      <c r="R5" s="41" t="s">
        <v>781</v>
      </c>
      <c r="S5" s="43" t="s">
        <v>101</v>
      </c>
      <c r="T5" s="159">
        <v>0.0</v>
      </c>
      <c r="U5" s="159">
        <v>2.0</v>
      </c>
      <c r="V5" s="159">
        <v>2.0</v>
      </c>
      <c r="W5" s="159">
        <v>3.0</v>
      </c>
      <c r="X5" s="45" t="s">
        <v>775</v>
      </c>
      <c r="Y5" s="37" t="s">
        <v>776</v>
      </c>
      <c r="Z5" s="37" t="s">
        <v>777</v>
      </c>
      <c r="AA5" s="37" t="s">
        <v>778</v>
      </c>
      <c r="AB5" s="37" t="s">
        <v>85</v>
      </c>
      <c r="AC5" s="37" t="s">
        <v>179</v>
      </c>
      <c r="AD5" s="37" t="s">
        <v>87</v>
      </c>
      <c r="AE5" s="37" t="s">
        <v>88</v>
      </c>
      <c r="AF5" s="37" t="s">
        <v>311</v>
      </c>
      <c r="AG5" s="37" t="s">
        <v>182</v>
      </c>
      <c r="AH5" s="46" t="s">
        <v>312</v>
      </c>
      <c r="AI5" s="160">
        <v>11.0</v>
      </c>
      <c r="AJ5" s="55" t="s">
        <v>782</v>
      </c>
      <c r="AK5" s="162" t="s">
        <v>783</v>
      </c>
      <c r="AL5" s="50">
        <f t="shared" si="1"/>
        <v>44845</v>
      </c>
      <c r="AM5" s="51">
        <f t="shared" si="2"/>
        <v>-9</v>
      </c>
      <c r="AN5" s="52" t="str">
        <f t="shared" si="3"/>
        <v>Reporte ok</v>
      </c>
      <c r="AO5" s="53"/>
      <c r="AP5" s="54"/>
    </row>
    <row r="6" ht="67.5" customHeight="1">
      <c r="A6" s="35"/>
      <c r="B6" s="36">
        <v>3.0</v>
      </c>
      <c r="C6" s="37" t="s">
        <v>296</v>
      </c>
      <c r="D6" s="37" t="s">
        <v>770</v>
      </c>
      <c r="E6" s="37" t="s">
        <v>298</v>
      </c>
      <c r="F6" s="38">
        <v>2.01901100028E12</v>
      </c>
      <c r="G6" s="37" t="s">
        <v>299</v>
      </c>
      <c r="H6" s="37" t="s">
        <v>300</v>
      </c>
      <c r="I6" s="37" t="s">
        <v>342</v>
      </c>
      <c r="J6" s="37" t="s">
        <v>343</v>
      </c>
      <c r="K6" s="39" t="s">
        <v>74</v>
      </c>
      <c r="L6" s="39" t="s">
        <v>75</v>
      </c>
      <c r="M6" s="39" t="s">
        <v>76</v>
      </c>
      <c r="N6" s="40" t="s">
        <v>659</v>
      </c>
      <c r="O6" s="41"/>
      <c r="P6" s="159">
        <v>30.0</v>
      </c>
      <c r="Q6" s="39" t="s">
        <v>784</v>
      </c>
      <c r="R6" s="41" t="s">
        <v>785</v>
      </c>
      <c r="S6" s="57" t="s">
        <v>101</v>
      </c>
      <c r="T6" s="159">
        <v>0.0</v>
      </c>
      <c r="U6" s="159">
        <v>10.0</v>
      </c>
      <c r="V6" s="159">
        <v>10.0</v>
      </c>
      <c r="W6" s="159">
        <v>10.0</v>
      </c>
      <c r="X6" s="45" t="s">
        <v>775</v>
      </c>
      <c r="Y6" s="37" t="s">
        <v>776</v>
      </c>
      <c r="Z6" s="37" t="s">
        <v>777</v>
      </c>
      <c r="AA6" s="37" t="s">
        <v>778</v>
      </c>
      <c r="AB6" s="37" t="s">
        <v>85</v>
      </c>
      <c r="AC6" s="37" t="s">
        <v>179</v>
      </c>
      <c r="AD6" s="37" t="s">
        <v>87</v>
      </c>
      <c r="AE6" s="37" t="s">
        <v>88</v>
      </c>
      <c r="AF6" s="37" t="s">
        <v>311</v>
      </c>
      <c r="AG6" s="37" t="s">
        <v>182</v>
      </c>
      <c r="AH6" s="46" t="s">
        <v>312</v>
      </c>
      <c r="AI6" s="160">
        <v>23.0</v>
      </c>
      <c r="AJ6" s="58" t="s">
        <v>786</v>
      </c>
      <c r="AK6" s="59" t="s">
        <v>787</v>
      </c>
      <c r="AL6" s="50">
        <f t="shared" si="1"/>
        <v>44845</v>
      </c>
      <c r="AM6" s="51">
        <f t="shared" si="2"/>
        <v>-9</v>
      </c>
      <c r="AN6" s="52" t="str">
        <f t="shared" si="3"/>
        <v>Reporte ok</v>
      </c>
      <c r="AO6" s="53"/>
      <c r="AP6" s="54"/>
    </row>
    <row r="7" ht="67.5" customHeight="1">
      <c r="A7" s="35"/>
      <c r="B7" s="36">
        <v>4.0</v>
      </c>
      <c r="C7" s="37" t="s">
        <v>296</v>
      </c>
      <c r="D7" s="37" t="s">
        <v>770</v>
      </c>
      <c r="E7" s="37" t="s">
        <v>298</v>
      </c>
      <c r="F7" s="38">
        <v>2.01901100028E12</v>
      </c>
      <c r="G7" s="37" t="s">
        <v>299</v>
      </c>
      <c r="H7" s="37" t="s">
        <v>300</v>
      </c>
      <c r="I7" s="37" t="s">
        <v>342</v>
      </c>
      <c r="J7" s="37" t="s">
        <v>343</v>
      </c>
      <c r="K7" s="39" t="s">
        <v>74</v>
      </c>
      <c r="L7" s="39" t="s">
        <v>75</v>
      </c>
      <c r="M7" s="39" t="s">
        <v>76</v>
      </c>
      <c r="N7" s="40" t="s">
        <v>788</v>
      </c>
      <c r="O7" s="41"/>
      <c r="P7" s="159">
        <v>50.0</v>
      </c>
      <c r="Q7" s="39" t="s">
        <v>789</v>
      </c>
      <c r="R7" s="41" t="s">
        <v>785</v>
      </c>
      <c r="S7" s="57" t="s">
        <v>101</v>
      </c>
      <c r="T7" s="159">
        <v>5.0</v>
      </c>
      <c r="U7" s="159">
        <v>10.0</v>
      </c>
      <c r="V7" s="159">
        <v>15.0</v>
      </c>
      <c r="W7" s="159">
        <v>20.0</v>
      </c>
      <c r="X7" s="45" t="s">
        <v>775</v>
      </c>
      <c r="Y7" s="37" t="s">
        <v>776</v>
      </c>
      <c r="Z7" s="37" t="s">
        <v>777</v>
      </c>
      <c r="AA7" s="37" t="s">
        <v>778</v>
      </c>
      <c r="AB7" s="37" t="s">
        <v>85</v>
      </c>
      <c r="AC7" s="37" t="s">
        <v>179</v>
      </c>
      <c r="AD7" s="37" t="s">
        <v>87</v>
      </c>
      <c r="AE7" s="37" t="s">
        <v>88</v>
      </c>
      <c r="AF7" s="37" t="s">
        <v>311</v>
      </c>
      <c r="AG7" s="37" t="s">
        <v>182</v>
      </c>
      <c r="AH7" s="46" t="s">
        <v>312</v>
      </c>
      <c r="AI7" s="160">
        <v>16.0</v>
      </c>
      <c r="AJ7" s="58" t="s">
        <v>786</v>
      </c>
      <c r="AK7" s="59" t="s">
        <v>790</v>
      </c>
      <c r="AL7" s="50">
        <f t="shared" si="1"/>
        <v>44845</v>
      </c>
      <c r="AM7" s="51">
        <f t="shared" si="2"/>
        <v>-9</v>
      </c>
      <c r="AN7" s="52" t="str">
        <f t="shared" si="3"/>
        <v>Reporte ok</v>
      </c>
      <c r="AO7" s="53"/>
      <c r="AP7" s="54"/>
    </row>
    <row r="8" ht="67.5" customHeight="1">
      <c r="A8" s="35"/>
      <c r="B8" s="36">
        <v>5.0</v>
      </c>
      <c r="C8" s="37" t="s">
        <v>296</v>
      </c>
      <c r="D8" s="37" t="s">
        <v>770</v>
      </c>
      <c r="E8" s="37" t="s">
        <v>298</v>
      </c>
      <c r="F8" s="38">
        <v>2.01901100028E12</v>
      </c>
      <c r="G8" s="37" t="s">
        <v>299</v>
      </c>
      <c r="H8" s="37" t="s">
        <v>300</v>
      </c>
      <c r="I8" s="37" t="s">
        <v>342</v>
      </c>
      <c r="J8" s="37" t="s">
        <v>350</v>
      </c>
      <c r="K8" s="39" t="s">
        <v>303</v>
      </c>
      <c r="L8" s="39" t="s">
        <v>75</v>
      </c>
      <c r="M8" s="39" t="s">
        <v>76</v>
      </c>
      <c r="N8" s="40" t="s">
        <v>791</v>
      </c>
      <c r="O8" s="41"/>
      <c r="P8" s="42">
        <v>4000.0</v>
      </c>
      <c r="Q8" s="39" t="s">
        <v>792</v>
      </c>
      <c r="R8" s="41" t="s">
        <v>793</v>
      </c>
      <c r="S8" s="57" t="s">
        <v>101</v>
      </c>
      <c r="T8" s="159">
        <v>0.0</v>
      </c>
      <c r="U8" s="159">
        <v>1200.0</v>
      </c>
      <c r="V8" s="42">
        <v>1400.0</v>
      </c>
      <c r="W8" s="159">
        <v>1400.0</v>
      </c>
      <c r="X8" s="45" t="s">
        <v>775</v>
      </c>
      <c r="Y8" s="37" t="s">
        <v>776</v>
      </c>
      <c r="Z8" s="37" t="s">
        <v>777</v>
      </c>
      <c r="AA8" s="37" t="s">
        <v>778</v>
      </c>
      <c r="AB8" s="37" t="s">
        <v>85</v>
      </c>
      <c r="AC8" s="37" t="s">
        <v>179</v>
      </c>
      <c r="AD8" s="37" t="s">
        <v>87</v>
      </c>
      <c r="AE8" s="37" t="s">
        <v>88</v>
      </c>
      <c r="AF8" s="37" t="s">
        <v>794</v>
      </c>
      <c r="AG8" s="37" t="s">
        <v>182</v>
      </c>
      <c r="AH8" s="46" t="s">
        <v>312</v>
      </c>
      <c r="AI8" s="61">
        <v>124.0</v>
      </c>
      <c r="AJ8" s="58" t="s">
        <v>795</v>
      </c>
      <c r="AK8" s="60" t="s">
        <v>796</v>
      </c>
      <c r="AL8" s="50">
        <f t="shared" si="1"/>
        <v>44845</v>
      </c>
      <c r="AM8" s="51">
        <f t="shared" si="2"/>
        <v>-9</v>
      </c>
      <c r="AN8" s="52" t="str">
        <f t="shared" si="3"/>
        <v>Reporte ok</v>
      </c>
      <c r="AO8" s="53"/>
      <c r="AP8" s="54"/>
    </row>
    <row r="9" ht="67.5" customHeight="1">
      <c r="A9" s="35"/>
      <c r="B9" s="36">
        <v>6.0</v>
      </c>
      <c r="C9" s="37" t="s">
        <v>296</v>
      </c>
      <c r="D9" s="37" t="s">
        <v>770</v>
      </c>
      <c r="E9" s="37" t="s">
        <v>298</v>
      </c>
      <c r="F9" s="38">
        <v>2.01901100028E12</v>
      </c>
      <c r="G9" s="37" t="s">
        <v>299</v>
      </c>
      <c r="H9" s="37" t="s">
        <v>313</v>
      </c>
      <c r="I9" s="37" t="s">
        <v>314</v>
      </c>
      <c r="J9" s="37" t="s">
        <v>315</v>
      </c>
      <c r="K9" s="39" t="s">
        <v>216</v>
      </c>
      <c r="L9" s="39" t="s">
        <v>75</v>
      </c>
      <c r="M9" s="39" t="s">
        <v>76</v>
      </c>
      <c r="N9" s="40" t="s">
        <v>797</v>
      </c>
      <c r="O9" s="41"/>
      <c r="P9" s="159">
        <v>10.0</v>
      </c>
      <c r="Q9" s="39" t="s">
        <v>702</v>
      </c>
      <c r="R9" s="41" t="s">
        <v>798</v>
      </c>
      <c r="S9" s="57" t="s">
        <v>101</v>
      </c>
      <c r="T9" s="159">
        <v>2.0</v>
      </c>
      <c r="U9" s="159">
        <v>3.0</v>
      </c>
      <c r="V9" s="159">
        <v>3.0</v>
      </c>
      <c r="W9" s="159">
        <v>2.0</v>
      </c>
      <c r="X9" s="45" t="s">
        <v>775</v>
      </c>
      <c r="Y9" s="37" t="s">
        <v>776</v>
      </c>
      <c r="Z9" s="37" t="s">
        <v>777</v>
      </c>
      <c r="AA9" s="37" t="s">
        <v>778</v>
      </c>
      <c r="AB9" s="37" t="s">
        <v>85</v>
      </c>
      <c r="AC9" s="37" t="s">
        <v>179</v>
      </c>
      <c r="AD9" s="37" t="s">
        <v>87</v>
      </c>
      <c r="AE9" s="37" t="s">
        <v>88</v>
      </c>
      <c r="AF9" s="37" t="s">
        <v>311</v>
      </c>
      <c r="AG9" s="37" t="s">
        <v>182</v>
      </c>
      <c r="AH9" s="46" t="s">
        <v>312</v>
      </c>
      <c r="AI9" s="160">
        <v>2.0</v>
      </c>
      <c r="AJ9" s="58" t="s">
        <v>799</v>
      </c>
      <c r="AK9" s="59" t="s">
        <v>800</v>
      </c>
      <c r="AL9" s="50">
        <f t="shared" si="1"/>
        <v>44845</v>
      </c>
      <c r="AM9" s="51">
        <f t="shared" si="2"/>
        <v>-9</v>
      </c>
      <c r="AN9" s="52" t="str">
        <f t="shared" si="3"/>
        <v>Reporte ok</v>
      </c>
      <c r="AO9" s="53"/>
      <c r="AP9" s="54"/>
    </row>
    <row r="10" ht="67.5" customHeight="1">
      <c r="A10" s="35"/>
      <c r="B10" s="36">
        <v>7.0</v>
      </c>
      <c r="C10" s="37" t="s">
        <v>296</v>
      </c>
      <c r="D10" s="37" t="s">
        <v>770</v>
      </c>
      <c r="E10" s="37" t="s">
        <v>298</v>
      </c>
      <c r="F10" s="38">
        <v>2.01901100028E12</v>
      </c>
      <c r="G10" s="37" t="s">
        <v>299</v>
      </c>
      <c r="H10" s="37" t="s">
        <v>313</v>
      </c>
      <c r="I10" s="37" t="s">
        <v>314</v>
      </c>
      <c r="J10" s="37" t="s">
        <v>315</v>
      </c>
      <c r="K10" s="39" t="s">
        <v>74</v>
      </c>
      <c r="L10" s="39" t="s">
        <v>75</v>
      </c>
      <c r="M10" s="39" t="s">
        <v>76</v>
      </c>
      <c r="N10" s="40" t="s">
        <v>801</v>
      </c>
      <c r="O10" s="41"/>
      <c r="P10" s="42">
        <v>10.0</v>
      </c>
      <c r="Q10" s="39" t="s">
        <v>802</v>
      </c>
      <c r="R10" s="41" t="s">
        <v>803</v>
      </c>
      <c r="S10" s="57" t="s">
        <v>101</v>
      </c>
      <c r="T10" s="159">
        <v>2.0</v>
      </c>
      <c r="U10" s="159">
        <v>3.0</v>
      </c>
      <c r="V10" s="42">
        <v>3.0</v>
      </c>
      <c r="W10" s="159">
        <v>2.0</v>
      </c>
      <c r="X10" s="45" t="s">
        <v>775</v>
      </c>
      <c r="Y10" s="37" t="s">
        <v>776</v>
      </c>
      <c r="Z10" s="37" t="s">
        <v>777</v>
      </c>
      <c r="AA10" s="37" t="s">
        <v>778</v>
      </c>
      <c r="AB10" s="37" t="s">
        <v>85</v>
      </c>
      <c r="AC10" s="37" t="s">
        <v>179</v>
      </c>
      <c r="AD10" s="37" t="s">
        <v>87</v>
      </c>
      <c r="AE10" s="37" t="s">
        <v>88</v>
      </c>
      <c r="AF10" s="37" t="s">
        <v>311</v>
      </c>
      <c r="AG10" s="37" t="s">
        <v>182</v>
      </c>
      <c r="AH10" s="46" t="s">
        <v>312</v>
      </c>
      <c r="AI10" s="61">
        <v>1.0</v>
      </c>
      <c r="AJ10" s="58" t="s">
        <v>804</v>
      </c>
      <c r="AK10" s="60" t="s">
        <v>805</v>
      </c>
      <c r="AL10" s="50">
        <f t="shared" si="1"/>
        <v>44845</v>
      </c>
      <c r="AM10" s="51">
        <f t="shared" si="2"/>
        <v>-9</v>
      </c>
      <c r="AN10" s="52" t="str">
        <f t="shared" si="3"/>
        <v>Reporte ok</v>
      </c>
      <c r="AO10" s="53"/>
      <c r="AP10" s="54"/>
    </row>
    <row r="11" ht="67.5" customHeight="1">
      <c r="A11" s="35"/>
      <c r="B11" s="36">
        <v>8.0</v>
      </c>
      <c r="C11" s="37" t="s">
        <v>296</v>
      </c>
      <c r="D11" s="37" t="s">
        <v>770</v>
      </c>
      <c r="E11" s="37" t="s">
        <v>298</v>
      </c>
      <c r="F11" s="38">
        <v>2.01901100028E12</v>
      </c>
      <c r="G11" s="37" t="s">
        <v>299</v>
      </c>
      <c r="H11" s="37" t="s">
        <v>300</v>
      </c>
      <c r="I11" s="37" t="s">
        <v>342</v>
      </c>
      <c r="J11" s="37" t="s">
        <v>350</v>
      </c>
      <c r="K11" s="39" t="s">
        <v>216</v>
      </c>
      <c r="L11" s="39" t="s">
        <v>75</v>
      </c>
      <c r="M11" s="39" t="s">
        <v>76</v>
      </c>
      <c r="N11" s="40" t="s">
        <v>806</v>
      </c>
      <c r="O11" s="41"/>
      <c r="P11" s="42">
        <v>1000.0</v>
      </c>
      <c r="Q11" s="39" t="s">
        <v>766</v>
      </c>
      <c r="R11" s="41" t="s">
        <v>807</v>
      </c>
      <c r="S11" s="57" t="s">
        <v>101</v>
      </c>
      <c r="T11" s="159">
        <v>100.0</v>
      </c>
      <c r="U11" s="159">
        <v>200.0</v>
      </c>
      <c r="V11" s="42">
        <v>400.0</v>
      </c>
      <c r="W11" s="159">
        <v>300.0</v>
      </c>
      <c r="X11" s="45" t="s">
        <v>775</v>
      </c>
      <c r="Y11" s="37" t="s">
        <v>776</v>
      </c>
      <c r="Z11" s="37" t="s">
        <v>777</v>
      </c>
      <c r="AA11" s="37" t="s">
        <v>778</v>
      </c>
      <c r="AB11" s="37" t="s">
        <v>85</v>
      </c>
      <c r="AC11" s="37" t="s">
        <v>179</v>
      </c>
      <c r="AD11" s="37" t="s">
        <v>87</v>
      </c>
      <c r="AE11" s="37" t="s">
        <v>88</v>
      </c>
      <c r="AF11" s="37" t="s">
        <v>311</v>
      </c>
      <c r="AG11" s="37" t="s">
        <v>182</v>
      </c>
      <c r="AH11" s="46" t="s">
        <v>312</v>
      </c>
      <c r="AI11" s="61">
        <v>155.0</v>
      </c>
      <c r="AJ11" s="58" t="s">
        <v>808</v>
      </c>
      <c r="AK11" s="59" t="s">
        <v>809</v>
      </c>
      <c r="AL11" s="50">
        <f t="shared" si="1"/>
        <v>44845</v>
      </c>
      <c r="AM11" s="51">
        <f t="shared" si="2"/>
        <v>-9</v>
      </c>
      <c r="AN11" s="52" t="str">
        <f t="shared" si="3"/>
        <v>Reporte ok</v>
      </c>
      <c r="AO11" s="53"/>
      <c r="AP11" s="54"/>
    </row>
    <row r="12" ht="67.5" customHeight="1">
      <c r="A12" s="35"/>
      <c r="B12" s="36">
        <v>9.0</v>
      </c>
      <c r="C12" s="37" t="s">
        <v>296</v>
      </c>
      <c r="D12" s="37" t="s">
        <v>770</v>
      </c>
      <c r="E12" s="37" t="s">
        <v>298</v>
      </c>
      <c r="F12" s="38">
        <v>2.01901100028E12</v>
      </c>
      <c r="G12" s="37" t="s">
        <v>299</v>
      </c>
      <c r="H12" s="37" t="s">
        <v>313</v>
      </c>
      <c r="I12" s="37" t="s">
        <v>810</v>
      </c>
      <c r="J12" s="37" t="s">
        <v>320</v>
      </c>
      <c r="K12" s="39" t="s">
        <v>771</v>
      </c>
      <c r="L12" s="39" t="s">
        <v>75</v>
      </c>
      <c r="M12" s="39" t="s">
        <v>76</v>
      </c>
      <c r="N12" s="40" t="s">
        <v>811</v>
      </c>
      <c r="O12" s="41"/>
      <c r="P12" s="42">
        <v>6000000.0</v>
      </c>
      <c r="Q12" s="39" t="s">
        <v>812</v>
      </c>
      <c r="R12" s="41" t="s">
        <v>813</v>
      </c>
      <c r="S12" s="57" t="s">
        <v>101</v>
      </c>
      <c r="T12" s="159">
        <v>300000.0</v>
      </c>
      <c r="U12" s="159">
        <v>1100000.0</v>
      </c>
      <c r="V12" s="42">
        <v>2400000.0</v>
      </c>
      <c r="W12" s="159">
        <v>2200000.0</v>
      </c>
      <c r="X12" s="45" t="s">
        <v>775</v>
      </c>
      <c r="Y12" s="37" t="s">
        <v>776</v>
      </c>
      <c r="Z12" s="37" t="s">
        <v>777</v>
      </c>
      <c r="AA12" s="37" t="s">
        <v>778</v>
      </c>
      <c r="AB12" s="37" t="s">
        <v>85</v>
      </c>
      <c r="AC12" s="37" t="s">
        <v>179</v>
      </c>
      <c r="AD12" s="37" t="s">
        <v>310</v>
      </c>
      <c r="AE12" s="37" t="s">
        <v>88</v>
      </c>
      <c r="AF12" s="37" t="s">
        <v>311</v>
      </c>
      <c r="AG12" s="37" t="s">
        <v>182</v>
      </c>
      <c r="AH12" s="46" t="s">
        <v>312</v>
      </c>
      <c r="AI12" s="61">
        <v>3563407.0</v>
      </c>
      <c r="AJ12" s="58" t="s">
        <v>814</v>
      </c>
      <c r="AK12" s="59" t="s">
        <v>815</v>
      </c>
      <c r="AL12" s="50">
        <f t="shared" si="1"/>
        <v>44845</v>
      </c>
      <c r="AM12" s="51">
        <f t="shared" si="2"/>
        <v>-9</v>
      </c>
      <c r="AN12" s="52" t="str">
        <f t="shared" si="3"/>
        <v>Reporte ok</v>
      </c>
      <c r="AO12" s="53"/>
      <c r="AP12" s="54"/>
    </row>
    <row r="13" ht="67.5" customHeight="1">
      <c r="A13" s="35"/>
      <c r="B13" s="36">
        <v>10.0</v>
      </c>
      <c r="C13" s="37" t="s">
        <v>364</v>
      </c>
      <c r="D13" s="37" t="s">
        <v>770</v>
      </c>
      <c r="E13" s="37" t="s">
        <v>366</v>
      </c>
      <c r="F13" s="38">
        <v>2.019011000276E12</v>
      </c>
      <c r="G13" s="37" t="s">
        <v>367</v>
      </c>
      <c r="H13" s="37" t="s">
        <v>380</v>
      </c>
      <c r="I13" s="37" t="s">
        <v>381</v>
      </c>
      <c r="J13" s="37" t="s">
        <v>382</v>
      </c>
      <c r="K13" s="39" t="s">
        <v>771</v>
      </c>
      <c r="L13" s="39" t="s">
        <v>75</v>
      </c>
      <c r="M13" s="39" t="s">
        <v>76</v>
      </c>
      <c r="N13" s="40" t="s">
        <v>383</v>
      </c>
      <c r="O13" s="41"/>
      <c r="P13" s="159">
        <v>450.0</v>
      </c>
      <c r="Q13" s="39" t="s">
        <v>816</v>
      </c>
      <c r="R13" s="41" t="s">
        <v>817</v>
      </c>
      <c r="S13" s="57" t="s">
        <v>101</v>
      </c>
      <c r="T13" s="159">
        <v>50.0</v>
      </c>
      <c r="U13" s="159">
        <v>180.0</v>
      </c>
      <c r="V13" s="159">
        <v>120.0</v>
      </c>
      <c r="W13" s="159">
        <v>100.0</v>
      </c>
      <c r="X13" s="45" t="s">
        <v>775</v>
      </c>
      <c r="Y13" s="37" t="s">
        <v>776</v>
      </c>
      <c r="Z13" s="37" t="s">
        <v>777</v>
      </c>
      <c r="AA13" s="37" t="s">
        <v>778</v>
      </c>
      <c r="AB13" s="37" t="s">
        <v>85</v>
      </c>
      <c r="AC13" s="37" t="s">
        <v>179</v>
      </c>
      <c r="AD13" s="37" t="s">
        <v>87</v>
      </c>
      <c r="AE13" s="37" t="s">
        <v>88</v>
      </c>
      <c r="AF13" s="37" t="s">
        <v>311</v>
      </c>
      <c r="AG13" s="37" t="s">
        <v>182</v>
      </c>
      <c r="AH13" s="46" t="s">
        <v>312</v>
      </c>
      <c r="AI13" s="160">
        <v>180.0</v>
      </c>
      <c r="AJ13" s="58" t="s">
        <v>818</v>
      </c>
      <c r="AK13" s="59" t="s">
        <v>819</v>
      </c>
      <c r="AL13" s="50">
        <f t="shared" si="1"/>
        <v>44845</v>
      </c>
      <c r="AM13" s="51">
        <f t="shared" si="2"/>
        <v>-9</v>
      </c>
      <c r="AN13" s="52" t="str">
        <f t="shared" si="3"/>
        <v>Reporte ok</v>
      </c>
      <c r="AO13" s="53"/>
      <c r="AP13" s="54"/>
    </row>
    <row r="14" ht="67.5" customHeight="1">
      <c r="A14" s="35"/>
      <c r="B14" s="36">
        <v>11.0</v>
      </c>
      <c r="C14" s="37" t="s">
        <v>296</v>
      </c>
      <c r="D14" s="37" t="s">
        <v>770</v>
      </c>
      <c r="E14" s="37" t="s">
        <v>298</v>
      </c>
      <c r="F14" s="38">
        <v>2.01901100028E12</v>
      </c>
      <c r="G14" s="37" t="s">
        <v>299</v>
      </c>
      <c r="H14" s="37" t="s">
        <v>300</v>
      </c>
      <c r="I14" s="37" t="s">
        <v>342</v>
      </c>
      <c r="J14" s="37" t="s">
        <v>350</v>
      </c>
      <c r="K14" s="39" t="s">
        <v>303</v>
      </c>
      <c r="L14" s="39" t="s">
        <v>75</v>
      </c>
      <c r="M14" s="39" t="s">
        <v>76</v>
      </c>
      <c r="N14" s="40" t="s">
        <v>820</v>
      </c>
      <c r="O14" s="41"/>
      <c r="P14" s="159">
        <v>650.0</v>
      </c>
      <c r="Q14" s="39" t="s">
        <v>649</v>
      </c>
      <c r="R14" s="41" t="s">
        <v>650</v>
      </c>
      <c r="S14" s="57" t="s">
        <v>101</v>
      </c>
      <c r="T14" s="159">
        <v>75.0</v>
      </c>
      <c r="U14" s="159">
        <v>175.0</v>
      </c>
      <c r="V14" s="159">
        <v>200.0</v>
      </c>
      <c r="W14" s="159">
        <v>200.0</v>
      </c>
      <c r="X14" s="45" t="s">
        <v>775</v>
      </c>
      <c r="Y14" s="37" t="s">
        <v>776</v>
      </c>
      <c r="Z14" s="37" t="s">
        <v>777</v>
      </c>
      <c r="AA14" s="37" t="s">
        <v>778</v>
      </c>
      <c r="AB14" s="37" t="s">
        <v>85</v>
      </c>
      <c r="AC14" s="37" t="s">
        <v>179</v>
      </c>
      <c r="AD14" s="37" t="s">
        <v>87</v>
      </c>
      <c r="AE14" s="37" t="s">
        <v>88</v>
      </c>
      <c r="AF14" s="37" t="s">
        <v>311</v>
      </c>
      <c r="AG14" s="37" t="s">
        <v>182</v>
      </c>
      <c r="AH14" s="46" t="s">
        <v>312</v>
      </c>
      <c r="AI14" s="160">
        <v>141.0</v>
      </c>
      <c r="AJ14" s="182" t="s">
        <v>821</v>
      </c>
      <c r="AK14" s="183" t="s">
        <v>822</v>
      </c>
      <c r="AL14" s="50">
        <f t="shared" si="1"/>
        <v>44845</v>
      </c>
      <c r="AM14" s="51">
        <f t="shared" si="2"/>
        <v>-9</v>
      </c>
      <c r="AN14" s="52" t="str">
        <f t="shared" si="3"/>
        <v>Reporte ok</v>
      </c>
      <c r="AO14" s="53"/>
      <c r="AP14" s="54"/>
    </row>
    <row r="15" ht="67.5" customHeight="1">
      <c r="A15" s="35"/>
      <c r="B15" s="36">
        <v>12.0</v>
      </c>
      <c r="C15" s="37" t="s">
        <v>296</v>
      </c>
      <c r="D15" s="37" t="s">
        <v>770</v>
      </c>
      <c r="E15" s="37" t="s">
        <v>298</v>
      </c>
      <c r="F15" s="38">
        <v>2.01901100028E12</v>
      </c>
      <c r="G15" s="37" t="s">
        <v>299</v>
      </c>
      <c r="H15" s="37" t="s">
        <v>300</v>
      </c>
      <c r="I15" s="37" t="s">
        <v>301</v>
      </c>
      <c r="J15" s="37" t="s">
        <v>315</v>
      </c>
      <c r="K15" s="39" t="s">
        <v>74</v>
      </c>
      <c r="L15" s="39" t="s">
        <v>75</v>
      </c>
      <c r="M15" s="39" t="s">
        <v>76</v>
      </c>
      <c r="N15" s="40" t="s">
        <v>823</v>
      </c>
      <c r="O15" s="41"/>
      <c r="P15" s="42">
        <v>3750000.0</v>
      </c>
      <c r="Q15" s="39" t="s">
        <v>824</v>
      </c>
      <c r="R15" s="41" t="s">
        <v>825</v>
      </c>
      <c r="S15" s="57" t="s">
        <v>101</v>
      </c>
      <c r="T15" s="159">
        <v>250000.0</v>
      </c>
      <c r="U15" s="159">
        <v>1000000.0</v>
      </c>
      <c r="V15" s="42">
        <v>500000.0</v>
      </c>
      <c r="W15" s="159">
        <v>2000000.0</v>
      </c>
      <c r="X15" s="45" t="s">
        <v>826</v>
      </c>
      <c r="Y15" s="37" t="s">
        <v>827</v>
      </c>
      <c r="Z15" s="37" t="s">
        <v>777</v>
      </c>
      <c r="AA15" s="37" t="s">
        <v>778</v>
      </c>
      <c r="AB15" s="37" t="s">
        <v>85</v>
      </c>
      <c r="AC15" s="37" t="s">
        <v>179</v>
      </c>
      <c r="AD15" s="37" t="s">
        <v>310</v>
      </c>
      <c r="AE15" s="37" t="s">
        <v>88</v>
      </c>
      <c r="AF15" s="37" t="s">
        <v>311</v>
      </c>
      <c r="AG15" s="37" t="s">
        <v>182</v>
      </c>
      <c r="AH15" s="46" t="s">
        <v>312</v>
      </c>
      <c r="AI15" s="61">
        <v>3206777.0</v>
      </c>
      <c r="AJ15" s="182" t="s">
        <v>828</v>
      </c>
      <c r="AK15" s="183" t="s">
        <v>829</v>
      </c>
      <c r="AL15" s="50">
        <f t="shared" si="1"/>
        <v>44845</v>
      </c>
      <c r="AM15" s="51">
        <f t="shared" si="2"/>
        <v>-9</v>
      </c>
      <c r="AN15" s="52" t="str">
        <f t="shared" si="3"/>
        <v>Reporte ok</v>
      </c>
      <c r="AO15" s="53"/>
      <c r="AP15" s="54"/>
    </row>
    <row r="16" ht="67.5" customHeight="1">
      <c r="A16" s="35"/>
      <c r="B16" s="36"/>
      <c r="C16" s="37"/>
      <c r="D16" s="37"/>
      <c r="E16" s="37"/>
      <c r="F16" s="38"/>
      <c r="G16" s="37"/>
      <c r="H16" s="37"/>
      <c r="I16" s="37"/>
      <c r="J16" s="37"/>
      <c r="K16" s="39"/>
      <c r="L16" s="39"/>
      <c r="M16" s="39"/>
      <c r="N16" s="40"/>
      <c r="O16" s="41"/>
      <c r="P16" s="159"/>
      <c r="Q16" s="39"/>
      <c r="R16" s="41"/>
      <c r="S16" s="57"/>
      <c r="T16" s="159"/>
      <c r="U16" s="159"/>
      <c r="V16" s="159"/>
      <c r="W16" s="159"/>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169"/>
      <c r="Q17" s="70"/>
      <c r="R17" s="72"/>
      <c r="S17" s="74"/>
      <c r="T17" s="169"/>
      <c r="U17" s="169"/>
      <c r="V17" s="169"/>
      <c r="W17" s="169"/>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8.0" customHeight="1">
      <c r="A18" s="101"/>
      <c r="B18" s="173"/>
      <c r="C18" s="173"/>
      <c r="D18" s="173"/>
      <c r="E18" s="173"/>
      <c r="F18" s="174"/>
      <c r="G18" s="173"/>
      <c r="H18" s="173"/>
      <c r="I18" s="173"/>
      <c r="J18" s="173"/>
      <c r="K18" s="175"/>
      <c r="L18" s="175"/>
      <c r="M18" s="175"/>
      <c r="N18" s="176"/>
      <c r="O18" s="177"/>
      <c r="P18" s="177"/>
      <c r="Q18" s="175"/>
      <c r="R18" s="177"/>
      <c r="S18" s="177"/>
      <c r="T18" s="177"/>
      <c r="U18" s="177"/>
      <c r="V18" s="177"/>
      <c r="W18" s="177"/>
      <c r="X18" s="178"/>
      <c r="Y18" s="173"/>
      <c r="Z18" s="173"/>
      <c r="AA18" s="173"/>
      <c r="AB18" s="173"/>
      <c r="AC18" s="173"/>
      <c r="AD18" s="173"/>
      <c r="AE18" s="173"/>
      <c r="AF18" s="173"/>
      <c r="AG18" s="173"/>
      <c r="AH18" s="173"/>
      <c r="AI18" s="84"/>
      <c r="AJ18" s="84"/>
      <c r="AK18" s="84"/>
      <c r="AL18" s="84"/>
      <c r="AM18" s="84"/>
      <c r="AN18" s="84"/>
      <c r="AO18" s="84"/>
      <c r="AP18" s="84"/>
    </row>
  </sheetData>
  <autoFilter ref="$A$3:$AP$18"/>
  <mergeCells count="3">
    <mergeCell ref="B1:C1"/>
    <mergeCell ref="AI2:AK2"/>
    <mergeCell ref="AL2:AO2"/>
  </mergeCells>
  <conditionalFormatting sqref="AJ4:AK13 AM4:AM17">
    <cfRule type="cellIs" dxfId="0" priority="1" operator="greaterThan">
      <formula>0</formula>
    </cfRule>
  </conditionalFormatting>
  <conditionalFormatting sqref="AJ4:AK13 AM4:AM17">
    <cfRule type="cellIs" dxfId="1" priority="2" operator="lessThan">
      <formula>0</formula>
    </cfRule>
  </conditionalFormatting>
  <hyperlinks>
    <hyperlink display="Home" location="Home!A1" ref="B1"/>
    <hyperlink r:id="rId1" location="gid=1044743117" ref="AK5"/>
    <hyperlink r:id="rId2" location="gid=876559585" ref="AK6"/>
    <hyperlink r:id="rId3" location="gid=514262004" ref="AK7"/>
    <hyperlink r:id="rId4" location="gid=1120119276" ref="AK8"/>
    <hyperlink r:id="rId5" ref="AK9"/>
    <hyperlink r:id="rId6" ref="AK10"/>
    <hyperlink r:id="rId7" location="gid=1983608614" ref="AK11"/>
    <hyperlink r:id="rId8" location="gid=1644081225" ref="AK12"/>
    <hyperlink r:id="rId9" ref="AK13"/>
    <hyperlink r:id="rId10" location="gid=1488393549" ref="AK14"/>
    <hyperlink r:id="rId11" location="gid=1644081225" ref="AK15"/>
  </hyperlinks>
  <printOptions gridLines="1" horizontalCentered="1"/>
  <pageMargins bottom="0.75" footer="0.0" header="0.0" left="0.7" right="0.7" top="0.75"/>
  <pageSetup cellComments="atEnd" orientation="portrait" pageOrder="overThenDown"/>
  <drawing r:id="rId1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296</v>
      </c>
      <c r="D4" s="37" t="s">
        <v>830</v>
      </c>
      <c r="E4" s="37" t="s">
        <v>298</v>
      </c>
      <c r="F4" s="38">
        <v>2.01901100028E12</v>
      </c>
      <c r="G4" s="37" t="s">
        <v>299</v>
      </c>
      <c r="H4" s="37" t="s">
        <v>300</v>
      </c>
      <c r="I4" s="37" t="s">
        <v>342</v>
      </c>
      <c r="J4" s="37" t="s">
        <v>350</v>
      </c>
      <c r="K4" s="39" t="s">
        <v>771</v>
      </c>
      <c r="L4" s="39" t="s">
        <v>75</v>
      </c>
      <c r="M4" s="39" t="s">
        <v>76</v>
      </c>
      <c r="N4" s="40" t="s">
        <v>648</v>
      </c>
      <c r="O4" s="41">
        <v>-7140.0</v>
      </c>
      <c r="P4" s="159">
        <v>450.0</v>
      </c>
      <c r="Q4" s="39" t="s">
        <v>649</v>
      </c>
      <c r="R4" s="41" t="s">
        <v>650</v>
      </c>
      <c r="S4" s="43" t="s">
        <v>101</v>
      </c>
      <c r="T4" s="159">
        <v>80.0</v>
      </c>
      <c r="U4" s="159">
        <v>150.0</v>
      </c>
      <c r="V4" s="159">
        <v>150.0</v>
      </c>
      <c r="W4" s="159">
        <v>70.0</v>
      </c>
      <c r="X4" s="45" t="s">
        <v>830</v>
      </c>
      <c r="Y4" s="37" t="s">
        <v>831</v>
      </c>
      <c r="Z4" s="37" t="s">
        <v>684</v>
      </c>
      <c r="AA4" s="37" t="s">
        <v>832</v>
      </c>
      <c r="AB4" s="37" t="s">
        <v>499</v>
      </c>
      <c r="AC4" s="37" t="s">
        <v>179</v>
      </c>
      <c r="AD4" s="37" t="s">
        <v>310</v>
      </c>
      <c r="AE4" s="37" t="s">
        <v>88</v>
      </c>
      <c r="AF4" s="37" t="s">
        <v>311</v>
      </c>
      <c r="AG4" s="37" t="s">
        <v>182</v>
      </c>
      <c r="AH4" s="46" t="s">
        <v>312</v>
      </c>
      <c r="AI4" s="160">
        <v>231.0</v>
      </c>
      <c r="AJ4" s="48" t="s">
        <v>833</v>
      </c>
      <c r="AK4" s="49" t="s">
        <v>834</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296</v>
      </c>
      <c r="D5" s="37" t="s">
        <v>830</v>
      </c>
      <c r="E5" s="37" t="s">
        <v>298</v>
      </c>
      <c r="F5" s="38">
        <v>2.01901100028E12</v>
      </c>
      <c r="G5" s="37" t="s">
        <v>299</v>
      </c>
      <c r="H5" s="37" t="s">
        <v>300</v>
      </c>
      <c r="I5" s="37" t="s">
        <v>695</v>
      </c>
      <c r="J5" s="37" t="s">
        <v>324</v>
      </c>
      <c r="K5" s="39" t="s">
        <v>771</v>
      </c>
      <c r="L5" s="39" t="s">
        <v>75</v>
      </c>
      <c r="M5" s="39" t="s">
        <v>76</v>
      </c>
      <c r="N5" s="40" t="s">
        <v>371</v>
      </c>
      <c r="O5" s="41">
        <v>-7140.0</v>
      </c>
      <c r="P5" s="159">
        <v>3.0</v>
      </c>
      <c r="Q5" s="39" t="s">
        <v>835</v>
      </c>
      <c r="R5" s="41" t="s">
        <v>781</v>
      </c>
      <c r="S5" s="43" t="s">
        <v>101</v>
      </c>
      <c r="T5" s="159">
        <v>0.0</v>
      </c>
      <c r="U5" s="159">
        <v>1.0</v>
      </c>
      <c r="V5" s="159">
        <v>1.0</v>
      </c>
      <c r="W5" s="159">
        <v>1.0</v>
      </c>
      <c r="X5" s="45" t="s">
        <v>830</v>
      </c>
      <c r="Y5" s="37" t="s">
        <v>831</v>
      </c>
      <c r="Z5" s="37" t="s">
        <v>684</v>
      </c>
      <c r="AA5" s="37" t="s">
        <v>832</v>
      </c>
      <c r="AB5" s="37" t="s">
        <v>499</v>
      </c>
      <c r="AC5" s="37" t="s">
        <v>179</v>
      </c>
      <c r="AD5" s="37" t="s">
        <v>87</v>
      </c>
      <c r="AE5" s="37" t="s">
        <v>88</v>
      </c>
      <c r="AF5" s="37" t="s">
        <v>311</v>
      </c>
      <c r="AG5" s="37" t="s">
        <v>182</v>
      </c>
      <c r="AH5" s="46" t="s">
        <v>312</v>
      </c>
      <c r="AI5" s="160">
        <v>1.0</v>
      </c>
      <c r="AJ5" s="55" t="s">
        <v>836</v>
      </c>
      <c r="AK5" s="162" t="s">
        <v>837</v>
      </c>
      <c r="AL5" s="50">
        <f t="shared" si="1"/>
        <v>44845</v>
      </c>
      <c r="AM5" s="51">
        <f t="shared" si="2"/>
        <v>-9</v>
      </c>
      <c r="AN5" s="52" t="str">
        <f t="shared" si="3"/>
        <v>Reporte ok</v>
      </c>
      <c r="AO5" s="53"/>
      <c r="AP5" s="54"/>
    </row>
    <row r="6" ht="67.5" customHeight="1">
      <c r="A6" s="35"/>
      <c r="B6" s="36">
        <v>3.0</v>
      </c>
      <c r="C6" s="37" t="s">
        <v>296</v>
      </c>
      <c r="D6" s="37" t="s">
        <v>830</v>
      </c>
      <c r="E6" s="37" t="s">
        <v>298</v>
      </c>
      <c r="F6" s="38">
        <v>2.01901100028E12</v>
      </c>
      <c r="G6" s="37" t="s">
        <v>299</v>
      </c>
      <c r="H6" s="37" t="s">
        <v>300</v>
      </c>
      <c r="I6" s="37" t="s">
        <v>342</v>
      </c>
      <c r="J6" s="37" t="s">
        <v>343</v>
      </c>
      <c r="K6" s="39" t="s">
        <v>74</v>
      </c>
      <c r="L6" s="39" t="s">
        <v>75</v>
      </c>
      <c r="M6" s="39" t="s">
        <v>76</v>
      </c>
      <c r="N6" s="40" t="s">
        <v>838</v>
      </c>
      <c r="O6" s="41">
        <v>-7140.0</v>
      </c>
      <c r="P6" s="159">
        <v>35.0</v>
      </c>
      <c r="Q6" s="39" t="s">
        <v>839</v>
      </c>
      <c r="R6" s="41" t="s">
        <v>785</v>
      </c>
      <c r="S6" s="57" t="s">
        <v>101</v>
      </c>
      <c r="T6" s="159">
        <v>5.0</v>
      </c>
      <c r="U6" s="159">
        <v>10.0</v>
      </c>
      <c r="V6" s="159">
        <v>15.0</v>
      </c>
      <c r="W6" s="159">
        <v>5.0</v>
      </c>
      <c r="X6" s="45" t="s">
        <v>830</v>
      </c>
      <c r="Y6" s="37" t="s">
        <v>831</v>
      </c>
      <c r="Z6" s="37" t="s">
        <v>684</v>
      </c>
      <c r="AA6" s="37" t="s">
        <v>832</v>
      </c>
      <c r="AB6" s="37" t="s">
        <v>499</v>
      </c>
      <c r="AC6" s="37" t="s">
        <v>179</v>
      </c>
      <c r="AD6" s="37" t="s">
        <v>87</v>
      </c>
      <c r="AE6" s="37" t="s">
        <v>88</v>
      </c>
      <c r="AF6" s="37" t="s">
        <v>311</v>
      </c>
      <c r="AG6" s="37" t="s">
        <v>182</v>
      </c>
      <c r="AH6" s="46" t="s">
        <v>312</v>
      </c>
      <c r="AI6" s="160">
        <v>15.0</v>
      </c>
      <c r="AJ6" s="55" t="s">
        <v>836</v>
      </c>
      <c r="AK6" s="59" t="s">
        <v>840</v>
      </c>
      <c r="AL6" s="50">
        <f t="shared" si="1"/>
        <v>44845</v>
      </c>
      <c r="AM6" s="51">
        <f t="shared" si="2"/>
        <v>-9</v>
      </c>
      <c r="AN6" s="52" t="str">
        <f t="shared" si="3"/>
        <v>Reporte ok</v>
      </c>
      <c r="AO6" s="53"/>
      <c r="AP6" s="54"/>
    </row>
    <row r="7" ht="67.5" customHeight="1">
      <c r="A7" s="35"/>
      <c r="B7" s="36">
        <v>4.0</v>
      </c>
      <c r="C7" s="37" t="s">
        <v>296</v>
      </c>
      <c r="D7" s="37" t="s">
        <v>830</v>
      </c>
      <c r="E7" s="37" t="s">
        <v>298</v>
      </c>
      <c r="F7" s="38">
        <v>2.01901100028E12</v>
      </c>
      <c r="G7" s="37" t="s">
        <v>299</v>
      </c>
      <c r="H7" s="37" t="s">
        <v>300</v>
      </c>
      <c r="I7" s="37" t="s">
        <v>342</v>
      </c>
      <c r="J7" s="37" t="s">
        <v>343</v>
      </c>
      <c r="K7" s="39" t="s">
        <v>74</v>
      </c>
      <c r="L7" s="39" t="s">
        <v>75</v>
      </c>
      <c r="M7" s="39" t="s">
        <v>76</v>
      </c>
      <c r="N7" s="40" t="s">
        <v>841</v>
      </c>
      <c r="O7" s="41"/>
      <c r="P7" s="159">
        <v>35.0</v>
      </c>
      <c r="Q7" s="39" t="s">
        <v>842</v>
      </c>
      <c r="R7" s="41" t="s">
        <v>785</v>
      </c>
      <c r="S7" s="57" t="s">
        <v>101</v>
      </c>
      <c r="T7" s="159">
        <v>4.0</v>
      </c>
      <c r="U7" s="159">
        <v>15.0</v>
      </c>
      <c r="V7" s="159">
        <v>10.0</v>
      </c>
      <c r="W7" s="159">
        <v>6.0</v>
      </c>
      <c r="X7" s="45" t="s">
        <v>830</v>
      </c>
      <c r="Y7" s="37" t="s">
        <v>831</v>
      </c>
      <c r="Z7" s="37" t="s">
        <v>684</v>
      </c>
      <c r="AA7" s="37" t="s">
        <v>832</v>
      </c>
      <c r="AB7" s="37" t="s">
        <v>499</v>
      </c>
      <c r="AC7" s="37" t="s">
        <v>179</v>
      </c>
      <c r="AD7" s="37" t="s">
        <v>87</v>
      </c>
      <c r="AE7" s="37" t="s">
        <v>88</v>
      </c>
      <c r="AF7" s="37" t="s">
        <v>311</v>
      </c>
      <c r="AG7" s="37" t="s">
        <v>182</v>
      </c>
      <c r="AH7" s="46" t="s">
        <v>312</v>
      </c>
      <c r="AI7" s="160">
        <v>11.0</v>
      </c>
      <c r="AJ7" s="55" t="s">
        <v>836</v>
      </c>
      <c r="AK7" s="59" t="s">
        <v>843</v>
      </c>
      <c r="AL7" s="50">
        <f t="shared" si="1"/>
        <v>44845</v>
      </c>
      <c r="AM7" s="51">
        <f t="shared" si="2"/>
        <v>-9</v>
      </c>
      <c r="AN7" s="52" t="str">
        <f t="shared" si="3"/>
        <v>Reporte ok</v>
      </c>
      <c r="AO7" s="53"/>
      <c r="AP7" s="54"/>
    </row>
    <row r="8" ht="67.5" customHeight="1">
      <c r="A8" s="35"/>
      <c r="B8" s="36">
        <v>5.0</v>
      </c>
      <c r="C8" s="37" t="s">
        <v>296</v>
      </c>
      <c r="D8" s="37" t="s">
        <v>830</v>
      </c>
      <c r="E8" s="37" t="s">
        <v>298</v>
      </c>
      <c r="F8" s="38">
        <v>2.01901100028E12</v>
      </c>
      <c r="G8" s="37" t="s">
        <v>299</v>
      </c>
      <c r="H8" s="37" t="s">
        <v>300</v>
      </c>
      <c r="I8" s="37" t="s">
        <v>342</v>
      </c>
      <c r="J8" s="37" t="s">
        <v>342</v>
      </c>
      <c r="K8" s="39" t="s">
        <v>74</v>
      </c>
      <c r="L8" s="39" t="s">
        <v>75</v>
      </c>
      <c r="M8" s="39" t="s">
        <v>76</v>
      </c>
      <c r="N8" s="40" t="s">
        <v>844</v>
      </c>
      <c r="O8" s="41"/>
      <c r="P8" s="42">
        <v>2500.0</v>
      </c>
      <c r="Q8" s="39" t="s">
        <v>845</v>
      </c>
      <c r="R8" s="41" t="s">
        <v>793</v>
      </c>
      <c r="S8" s="57" t="s">
        <v>101</v>
      </c>
      <c r="T8" s="159">
        <v>100.0</v>
      </c>
      <c r="U8" s="159">
        <v>750.0</v>
      </c>
      <c r="V8" s="42">
        <v>800.0</v>
      </c>
      <c r="W8" s="159">
        <v>850.0</v>
      </c>
      <c r="X8" s="45" t="s">
        <v>830</v>
      </c>
      <c r="Y8" s="37" t="s">
        <v>831</v>
      </c>
      <c r="Z8" s="37" t="s">
        <v>684</v>
      </c>
      <c r="AA8" s="37" t="s">
        <v>832</v>
      </c>
      <c r="AB8" s="37" t="s">
        <v>499</v>
      </c>
      <c r="AC8" s="37" t="s">
        <v>179</v>
      </c>
      <c r="AD8" s="37" t="s">
        <v>310</v>
      </c>
      <c r="AE8" s="37" t="s">
        <v>88</v>
      </c>
      <c r="AF8" s="37" t="s">
        <v>794</v>
      </c>
      <c r="AG8" s="37" t="s">
        <v>182</v>
      </c>
      <c r="AH8" s="46" t="s">
        <v>312</v>
      </c>
      <c r="AI8" s="61">
        <v>924.0</v>
      </c>
      <c r="AJ8" s="48" t="s">
        <v>846</v>
      </c>
      <c r="AK8" s="60" t="s">
        <v>847</v>
      </c>
      <c r="AL8" s="50">
        <f t="shared" si="1"/>
        <v>44845</v>
      </c>
      <c r="AM8" s="51">
        <f t="shared" si="2"/>
        <v>-9</v>
      </c>
      <c r="AN8" s="52" t="str">
        <f t="shared" si="3"/>
        <v>Reporte ok</v>
      </c>
      <c r="AO8" s="53"/>
      <c r="AP8" s="54"/>
    </row>
    <row r="9" ht="67.5" customHeight="1">
      <c r="A9" s="35"/>
      <c r="B9" s="36">
        <v>6.0</v>
      </c>
      <c r="C9" s="37" t="s">
        <v>364</v>
      </c>
      <c r="D9" s="37" t="s">
        <v>830</v>
      </c>
      <c r="E9" s="37" t="s">
        <v>366</v>
      </c>
      <c r="F9" s="38">
        <v>2.019011000276E12</v>
      </c>
      <c r="G9" s="37" t="s">
        <v>367</v>
      </c>
      <c r="H9" s="37" t="s">
        <v>368</v>
      </c>
      <c r="I9" s="37" t="s">
        <v>369</v>
      </c>
      <c r="J9" s="37" t="s">
        <v>369</v>
      </c>
      <c r="K9" s="39" t="s">
        <v>74</v>
      </c>
      <c r="L9" s="39" t="s">
        <v>75</v>
      </c>
      <c r="M9" s="39" t="s">
        <v>76</v>
      </c>
      <c r="N9" s="40" t="s">
        <v>848</v>
      </c>
      <c r="O9" s="41"/>
      <c r="P9" s="159">
        <v>50.0</v>
      </c>
      <c r="Q9" s="39" t="s">
        <v>849</v>
      </c>
      <c r="R9" s="41" t="s">
        <v>850</v>
      </c>
      <c r="S9" s="57" t="s">
        <v>101</v>
      </c>
      <c r="T9" s="159">
        <v>10.0</v>
      </c>
      <c r="U9" s="159">
        <v>5.0</v>
      </c>
      <c r="V9" s="159">
        <v>5.0</v>
      </c>
      <c r="W9" s="159">
        <v>30.0</v>
      </c>
      <c r="X9" s="45" t="s">
        <v>830</v>
      </c>
      <c r="Y9" s="37" t="s">
        <v>831</v>
      </c>
      <c r="Z9" s="37" t="s">
        <v>684</v>
      </c>
      <c r="AA9" s="37" t="s">
        <v>832</v>
      </c>
      <c r="AB9" s="37" t="s">
        <v>499</v>
      </c>
      <c r="AC9" s="37" t="s">
        <v>179</v>
      </c>
      <c r="AD9" s="37" t="s">
        <v>377</v>
      </c>
      <c r="AE9" s="37" t="s">
        <v>88</v>
      </c>
      <c r="AF9" s="37" t="s">
        <v>311</v>
      </c>
      <c r="AG9" s="37" t="s">
        <v>182</v>
      </c>
      <c r="AH9" s="46" t="s">
        <v>312</v>
      </c>
      <c r="AI9" s="160">
        <v>5.0</v>
      </c>
      <c r="AJ9" s="55" t="s">
        <v>836</v>
      </c>
      <c r="AK9" s="59" t="s">
        <v>851</v>
      </c>
      <c r="AL9" s="50">
        <f t="shared" si="1"/>
        <v>44845</v>
      </c>
      <c r="AM9" s="51">
        <f t="shared" si="2"/>
        <v>-9</v>
      </c>
      <c r="AN9" s="52" t="str">
        <f t="shared" si="3"/>
        <v>Reporte ok</v>
      </c>
      <c r="AO9" s="53"/>
      <c r="AP9" s="54"/>
    </row>
    <row r="10" ht="67.5" customHeight="1">
      <c r="A10" s="35"/>
      <c r="B10" s="36">
        <v>7.0</v>
      </c>
      <c r="C10" s="37" t="s">
        <v>296</v>
      </c>
      <c r="D10" s="37" t="s">
        <v>830</v>
      </c>
      <c r="E10" s="37" t="s">
        <v>298</v>
      </c>
      <c r="F10" s="38">
        <v>2.01901100028E12</v>
      </c>
      <c r="G10" s="37" t="s">
        <v>299</v>
      </c>
      <c r="H10" s="37" t="s">
        <v>313</v>
      </c>
      <c r="I10" s="37" t="s">
        <v>314</v>
      </c>
      <c r="J10" s="37" t="s">
        <v>315</v>
      </c>
      <c r="K10" s="39" t="s">
        <v>74</v>
      </c>
      <c r="L10" s="39" t="s">
        <v>75</v>
      </c>
      <c r="M10" s="39" t="s">
        <v>76</v>
      </c>
      <c r="N10" s="40" t="s">
        <v>852</v>
      </c>
      <c r="O10" s="41"/>
      <c r="P10" s="159">
        <v>32.0</v>
      </c>
      <c r="Q10" s="39" t="s">
        <v>853</v>
      </c>
      <c r="R10" s="41" t="s">
        <v>803</v>
      </c>
      <c r="S10" s="57" t="s">
        <v>101</v>
      </c>
      <c r="T10" s="159">
        <v>0.0</v>
      </c>
      <c r="U10" s="159">
        <v>10.0</v>
      </c>
      <c r="V10" s="159">
        <v>15.0</v>
      </c>
      <c r="W10" s="159">
        <v>7.0</v>
      </c>
      <c r="X10" s="45" t="s">
        <v>830</v>
      </c>
      <c r="Y10" s="37" t="s">
        <v>831</v>
      </c>
      <c r="Z10" s="37" t="s">
        <v>684</v>
      </c>
      <c r="AA10" s="37" t="s">
        <v>832</v>
      </c>
      <c r="AB10" s="37" t="s">
        <v>499</v>
      </c>
      <c r="AC10" s="37" t="s">
        <v>179</v>
      </c>
      <c r="AD10" s="37" t="s">
        <v>377</v>
      </c>
      <c r="AE10" s="37" t="s">
        <v>88</v>
      </c>
      <c r="AF10" s="37" t="s">
        <v>311</v>
      </c>
      <c r="AG10" s="37" t="s">
        <v>182</v>
      </c>
      <c r="AH10" s="46" t="s">
        <v>312</v>
      </c>
      <c r="AI10" s="160">
        <v>15.0</v>
      </c>
      <c r="AJ10" s="55" t="s">
        <v>836</v>
      </c>
      <c r="AK10" s="59" t="s">
        <v>854</v>
      </c>
      <c r="AL10" s="50">
        <f t="shared" si="1"/>
        <v>44845</v>
      </c>
      <c r="AM10" s="51">
        <f t="shared" si="2"/>
        <v>-9</v>
      </c>
      <c r="AN10" s="52" t="str">
        <f t="shared" si="3"/>
        <v>Reporte ok</v>
      </c>
      <c r="AO10" s="53"/>
      <c r="AP10" s="54"/>
    </row>
    <row r="11" ht="67.5" customHeight="1">
      <c r="A11" s="35"/>
      <c r="B11" s="36">
        <v>8.0</v>
      </c>
      <c r="C11" s="37" t="s">
        <v>364</v>
      </c>
      <c r="D11" s="37" t="s">
        <v>830</v>
      </c>
      <c r="E11" s="37" t="s">
        <v>366</v>
      </c>
      <c r="F11" s="38">
        <v>2.019011000276E12</v>
      </c>
      <c r="G11" s="37" t="s">
        <v>367</v>
      </c>
      <c r="H11" s="37" t="s">
        <v>380</v>
      </c>
      <c r="I11" s="37" t="s">
        <v>381</v>
      </c>
      <c r="J11" s="37" t="s">
        <v>381</v>
      </c>
      <c r="K11" s="39" t="s">
        <v>771</v>
      </c>
      <c r="L11" s="39" t="s">
        <v>75</v>
      </c>
      <c r="M11" s="39" t="s">
        <v>76</v>
      </c>
      <c r="N11" s="40" t="s">
        <v>383</v>
      </c>
      <c r="O11" s="41">
        <v>157.0</v>
      </c>
      <c r="P11" s="159">
        <v>800.0</v>
      </c>
      <c r="Q11" s="39" t="s">
        <v>855</v>
      </c>
      <c r="R11" s="41" t="s">
        <v>817</v>
      </c>
      <c r="S11" s="57" t="s">
        <v>101</v>
      </c>
      <c r="T11" s="159">
        <v>250.0</v>
      </c>
      <c r="U11" s="159">
        <v>200.0</v>
      </c>
      <c r="V11" s="159">
        <v>200.0</v>
      </c>
      <c r="W11" s="159">
        <v>150.0</v>
      </c>
      <c r="X11" s="45" t="s">
        <v>830</v>
      </c>
      <c r="Y11" s="37" t="s">
        <v>831</v>
      </c>
      <c r="Z11" s="37" t="s">
        <v>684</v>
      </c>
      <c r="AA11" s="37" t="s">
        <v>832</v>
      </c>
      <c r="AB11" s="37" t="s">
        <v>499</v>
      </c>
      <c r="AC11" s="37" t="s">
        <v>179</v>
      </c>
      <c r="AD11" s="37" t="s">
        <v>377</v>
      </c>
      <c r="AE11" s="37" t="s">
        <v>88</v>
      </c>
      <c r="AF11" s="37" t="s">
        <v>311</v>
      </c>
      <c r="AG11" s="37" t="s">
        <v>182</v>
      </c>
      <c r="AH11" s="46" t="s">
        <v>312</v>
      </c>
      <c r="AI11" s="160">
        <v>253.0</v>
      </c>
      <c r="AJ11" s="55" t="s">
        <v>836</v>
      </c>
      <c r="AK11" s="60" t="s">
        <v>856</v>
      </c>
      <c r="AL11" s="50">
        <f t="shared" si="1"/>
        <v>44845</v>
      </c>
      <c r="AM11" s="51">
        <f t="shared" si="2"/>
        <v>-9</v>
      </c>
      <c r="AN11" s="52" t="str">
        <f t="shared" si="3"/>
        <v>Reporte ok</v>
      </c>
      <c r="AO11" s="53"/>
      <c r="AP11" s="54"/>
    </row>
    <row r="12" ht="67.5" customHeight="1">
      <c r="A12" s="35"/>
      <c r="B12" s="36">
        <v>9.0</v>
      </c>
      <c r="C12" s="37" t="s">
        <v>486</v>
      </c>
      <c r="D12" s="37" t="s">
        <v>830</v>
      </c>
      <c r="E12" s="37" t="s">
        <v>488</v>
      </c>
      <c r="F12" s="38">
        <v>2.019011000277E12</v>
      </c>
      <c r="G12" s="37" t="s">
        <v>489</v>
      </c>
      <c r="H12" s="37" t="s">
        <v>490</v>
      </c>
      <c r="I12" s="37" t="s">
        <v>491</v>
      </c>
      <c r="J12" s="37" t="s">
        <v>491</v>
      </c>
      <c r="K12" s="39" t="s">
        <v>74</v>
      </c>
      <c r="L12" s="39" t="s">
        <v>75</v>
      </c>
      <c r="M12" s="39" t="s">
        <v>76</v>
      </c>
      <c r="N12" s="40" t="s">
        <v>857</v>
      </c>
      <c r="O12" s="41"/>
      <c r="P12" s="159">
        <v>18.0</v>
      </c>
      <c r="Q12" s="39" t="s">
        <v>858</v>
      </c>
      <c r="R12" s="41" t="s">
        <v>859</v>
      </c>
      <c r="S12" s="57" t="s">
        <v>101</v>
      </c>
      <c r="T12" s="159">
        <v>0.0</v>
      </c>
      <c r="U12" s="159">
        <v>6.0</v>
      </c>
      <c r="V12" s="159">
        <v>6.0</v>
      </c>
      <c r="W12" s="159">
        <v>6.0</v>
      </c>
      <c r="X12" s="45" t="s">
        <v>830</v>
      </c>
      <c r="Y12" s="37" t="s">
        <v>831</v>
      </c>
      <c r="Z12" s="37" t="s">
        <v>684</v>
      </c>
      <c r="AA12" s="37" t="s">
        <v>832</v>
      </c>
      <c r="AB12" s="37" t="s">
        <v>499</v>
      </c>
      <c r="AC12" s="37" t="s">
        <v>179</v>
      </c>
      <c r="AD12" s="37" t="s">
        <v>377</v>
      </c>
      <c r="AE12" s="37" t="s">
        <v>500</v>
      </c>
      <c r="AF12" s="37" t="s">
        <v>501</v>
      </c>
      <c r="AG12" s="37" t="s">
        <v>182</v>
      </c>
      <c r="AH12" s="46" t="s">
        <v>312</v>
      </c>
      <c r="AI12" s="160">
        <v>6.0</v>
      </c>
      <c r="AJ12" s="55" t="s">
        <v>836</v>
      </c>
      <c r="AK12" s="60" t="s">
        <v>860</v>
      </c>
      <c r="AL12" s="50">
        <f t="shared" si="1"/>
        <v>44845</v>
      </c>
      <c r="AM12" s="51">
        <f t="shared" si="2"/>
        <v>-9</v>
      </c>
      <c r="AN12" s="52" t="str">
        <f t="shared" si="3"/>
        <v>Reporte ok</v>
      </c>
      <c r="AO12" s="53"/>
      <c r="AP12" s="54"/>
    </row>
    <row r="13" ht="67.5" customHeight="1">
      <c r="A13" s="35"/>
      <c r="B13" s="36">
        <v>10.0</v>
      </c>
      <c r="C13" s="37" t="s">
        <v>296</v>
      </c>
      <c r="D13" s="37" t="s">
        <v>830</v>
      </c>
      <c r="E13" s="37" t="s">
        <v>298</v>
      </c>
      <c r="F13" s="38">
        <v>2.01901100028E12</v>
      </c>
      <c r="G13" s="37" t="s">
        <v>299</v>
      </c>
      <c r="H13" s="37" t="s">
        <v>313</v>
      </c>
      <c r="I13" s="37" t="s">
        <v>314</v>
      </c>
      <c r="J13" s="37" t="s">
        <v>315</v>
      </c>
      <c r="K13" s="39" t="s">
        <v>216</v>
      </c>
      <c r="L13" s="39" t="s">
        <v>75</v>
      </c>
      <c r="M13" s="39" t="s">
        <v>76</v>
      </c>
      <c r="N13" s="40" t="s">
        <v>797</v>
      </c>
      <c r="O13" s="41"/>
      <c r="P13" s="159">
        <v>9.0</v>
      </c>
      <c r="Q13" s="39" t="s">
        <v>702</v>
      </c>
      <c r="R13" s="41" t="s">
        <v>798</v>
      </c>
      <c r="S13" s="57" t="s">
        <v>101</v>
      </c>
      <c r="T13" s="159">
        <v>4.0</v>
      </c>
      <c r="U13" s="159">
        <v>2.0</v>
      </c>
      <c r="V13" s="159">
        <v>2.0</v>
      </c>
      <c r="W13" s="159">
        <v>1.0</v>
      </c>
      <c r="X13" s="45" t="s">
        <v>830</v>
      </c>
      <c r="Y13" s="37" t="s">
        <v>831</v>
      </c>
      <c r="Z13" s="37" t="s">
        <v>684</v>
      </c>
      <c r="AA13" s="37" t="s">
        <v>832</v>
      </c>
      <c r="AB13" s="37" t="s">
        <v>85</v>
      </c>
      <c r="AC13" s="37" t="s">
        <v>179</v>
      </c>
      <c r="AD13" s="37" t="s">
        <v>87</v>
      </c>
      <c r="AE13" s="37" t="s">
        <v>88</v>
      </c>
      <c r="AF13" s="37" t="s">
        <v>311</v>
      </c>
      <c r="AG13" s="37" t="s">
        <v>182</v>
      </c>
      <c r="AH13" s="46" t="s">
        <v>312</v>
      </c>
      <c r="AI13" s="160">
        <v>2.0</v>
      </c>
      <c r="AJ13" s="55" t="s">
        <v>836</v>
      </c>
      <c r="AK13" s="59" t="s">
        <v>861</v>
      </c>
      <c r="AL13" s="50">
        <f t="shared" si="1"/>
        <v>44845</v>
      </c>
      <c r="AM13" s="51">
        <f t="shared" si="2"/>
        <v>-9</v>
      </c>
      <c r="AN13" s="52" t="str">
        <f t="shared" si="3"/>
        <v>Reporte ok</v>
      </c>
      <c r="AO13" s="53"/>
      <c r="AP13" s="54"/>
    </row>
    <row r="14" ht="67.5" customHeight="1">
      <c r="A14" s="35"/>
      <c r="B14" s="36">
        <v>11.0</v>
      </c>
      <c r="C14" s="37" t="s">
        <v>486</v>
      </c>
      <c r="D14" s="37" t="s">
        <v>830</v>
      </c>
      <c r="E14" s="37" t="s">
        <v>488</v>
      </c>
      <c r="F14" s="38">
        <v>2.019011000277E12</v>
      </c>
      <c r="G14" s="37" t="s">
        <v>489</v>
      </c>
      <c r="H14" s="37" t="s">
        <v>490</v>
      </c>
      <c r="I14" s="37" t="s">
        <v>491</v>
      </c>
      <c r="J14" s="37" t="s">
        <v>491</v>
      </c>
      <c r="K14" s="39" t="s">
        <v>74</v>
      </c>
      <c r="L14" s="39" t="s">
        <v>75</v>
      </c>
      <c r="M14" s="39" t="s">
        <v>76</v>
      </c>
      <c r="N14" s="40" t="s">
        <v>857</v>
      </c>
      <c r="O14" s="41"/>
      <c r="P14" s="159">
        <v>20.0</v>
      </c>
      <c r="Q14" s="39" t="s">
        <v>862</v>
      </c>
      <c r="R14" s="41" t="s">
        <v>859</v>
      </c>
      <c r="S14" s="57" t="s">
        <v>101</v>
      </c>
      <c r="T14" s="159">
        <v>4.0</v>
      </c>
      <c r="U14" s="159">
        <v>6.0</v>
      </c>
      <c r="V14" s="159">
        <v>6.0</v>
      </c>
      <c r="W14" s="159">
        <v>4.0</v>
      </c>
      <c r="X14" s="45" t="s">
        <v>830</v>
      </c>
      <c r="Y14" s="37" t="s">
        <v>831</v>
      </c>
      <c r="Z14" s="37" t="s">
        <v>684</v>
      </c>
      <c r="AA14" s="37" t="s">
        <v>832</v>
      </c>
      <c r="AB14" s="37" t="s">
        <v>499</v>
      </c>
      <c r="AC14" s="37" t="s">
        <v>179</v>
      </c>
      <c r="AD14" s="37" t="s">
        <v>377</v>
      </c>
      <c r="AE14" s="37" t="s">
        <v>500</v>
      </c>
      <c r="AF14" s="37" t="s">
        <v>501</v>
      </c>
      <c r="AG14" s="37" t="s">
        <v>182</v>
      </c>
      <c r="AH14" s="46" t="s">
        <v>312</v>
      </c>
      <c r="AI14" s="160">
        <v>6.0</v>
      </c>
      <c r="AJ14" s="55" t="s">
        <v>836</v>
      </c>
      <c r="AK14" s="60" t="s">
        <v>863</v>
      </c>
      <c r="AL14" s="50">
        <f t="shared" si="1"/>
        <v>44845</v>
      </c>
      <c r="AM14" s="51">
        <f t="shared" si="2"/>
        <v>-9</v>
      </c>
      <c r="AN14" s="52" t="str">
        <f t="shared" si="3"/>
        <v>Reporte ok</v>
      </c>
      <c r="AO14" s="53"/>
      <c r="AP14" s="54"/>
    </row>
    <row r="15" ht="67.5" customHeight="1">
      <c r="A15" s="35"/>
      <c r="B15" s="36">
        <v>12.0</v>
      </c>
      <c r="C15" s="37" t="s">
        <v>486</v>
      </c>
      <c r="D15" s="37" t="s">
        <v>830</v>
      </c>
      <c r="E15" s="37" t="s">
        <v>488</v>
      </c>
      <c r="F15" s="38">
        <v>2.01901100028E12</v>
      </c>
      <c r="G15" s="37" t="s">
        <v>299</v>
      </c>
      <c r="H15" s="37" t="s">
        <v>510</v>
      </c>
      <c r="I15" s="37" t="s">
        <v>342</v>
      </c>
      <c r="J15" s="37" t="s">
        <v>350</v>
      </c>
      <c r="K15" s="39" t="s">
        <v>216</v>
      </c>
      <c r="L15" s="39" t="s">
        <v>75</v>
      </c>
      <c r="M15" s="39" t="s">
        <v>76</v>
      </c>
      <c r="N15" s="40" t="s">
        <v>806</v>
      </c>
      <c r="O15" s="41"/>
      <c r="P15" s="159">
        <v>500.0</v>
      </c>
      <c r="Q15" s="39" t="s">
        <v>864</v>
      </c>
      <c r="R15" s="41" t="s">
        <v>807</v>
      </c>
      <c r="S15" s="57" t="s">
        <v>101</v>
      </c>
      <c r="T15" s="159">
        <v>50.0</v>
      </c>
      <c r="U15" s="159">
        <v>180.0</v>
      </c>
      <c r="V15" s="159">
        <v>120.0</v>
      </c>
      <c r="W15" s="159">
        <v>150.0</v>
      </c>
      <c r="X15" s="45" t="s">
        <v>830</v>
      </c>
      <c r="Y15" s="37" t="s">
        <v>831</v>
      </c>
      <c r="Z15" s="37" t="s">
        <v>865</v>
      </c>
      <c r="AA15" s="37" t="s">
        <v>832</v>
      </c>
      <c r="AB15" s="37" t="s">
        <v>866</v>
      </c>
      <c r="AC15" s="37" t="s">
        <v>179</v>
      </c>
      <c r="AD15" s="37" t="s">
        <v>87</v>
      </c>
      <c r="AE15" s="37" t="s">
        <v>88</v>
      </c>
      <c r="AF15" s="37" t="s">
        <v>311</v>
      </c>
      <c r="AG15" s="37" t="s">
        <v>182</v>
      </c>
      <c r="AH15" s="46" t="s">
        <v>312</v>
      </c>
      <c r="AI15" s="160">
        <v>124.0</v>
      </c>
      <c r="AJ15" s="55" t="s">
        <v>836</v>
      </c>
      <c r="AK15" s="59" t="s">
        <v>867</v>
      </c>
      <c r="AL15" s="50">
        <f t="shared" si="1"/>
        <v>44845</v>
      </c>
      <c r="AM15" s="51">
        <f t="shared" si="2"/>
        <v>-9</v>
      </c>
      <c r="AN15" s="52" t="str">
        <f t="shared" si="3"/>
        <v>Reporte ok</v>
      </c>
      <c r="AO15" s="53"/>
      <c r="AP15" s="54"/>
    </row>
    <row r="16" ht="67.5" customHeight="1">
      <c r="A16" s="35"/>
      <c r="B16" s="36">
        <v>13.0</v>
      </c>
      <c r="C16" s="37" t="s">
        <v>296</v>
      </c>
      <c r="D16" s="37" t="s">
        <v>830</v>
      </c>
      <c r="E16" s="37" t="s">
        <v>298</v>
      </c>
      <c r="F16" s="38">
        <v>2.01901100028E12</v>
      </c>
      <c r="G16" s="37" t="s">
        <v>299</v>
      </c>
      <c r="H16" s="37" t="s">
        <v>300</v>
      </c>
      <c r="I16" s="37" t="s">
        <v>342</v>
      </c>
      <c r="J16" s="37" t="s">
        <v>320</v>
      </c>
      <c r="K16" s="39" t="s">
        <v>303</v>
      </c>
      <c r="L16" s="39" t="s">
        <v>75</v>
      </c>
      <c r="M16" s="39" t="s">
        <v>76</v>
      </c>
      <c r="N16" s="40" t="s">
        <v>868</v>
      </c>
      <c r="O16" s="41"/>
      <c r="P16" s="42">
        <v>1500.0</v>
      </c>
      <c r="Q16" s="39" t="s">
        <v>869</v>
      </c>
      <c r="R16" s="41" t="s">
        <v>813</v>
      </c>
      <c r="S16" s="57" t="s">
        <v>101</v>
      </c>
      <c r="T16" s="159">
        <v>0.0</v>
      </c>
      <c r="U16" s="159">
        <v>0.0</v>
      </c>
      <c r="V16" s="42">
        <v>0.0</v>
      </c>
      <c r="W16" s="159">
        <v>1500.0</v>
      </c>
      <c r="X16" s="45" t="s">
        <v>830</v>
      </c>
      <c r="Y16" s="37" t="s">
        <v>831</v>
      </c>
      <c r="Z16" s="37" t="s">
        <v>865</v>
      </c>
      <c r="AA16" s="37" t="s">
        <v>832</v>
      </c>
      <c r="AB16" s="37" t="s">
        <v>866</v>
      </c>
      <c r="AC16" s="37" t="s">
        <v>179</v>
      </c>
      <c r="AD16" s="37" t="s">
        <v>87</v>
      </c>
      <c r="AE16" s="37" t="s">
        <v>88</v>
      </c>
      <c r="AF16" s="37" t="s">
        <v>311</v>
      </c>
      <c r="AG16" s="37" t="s">
        <v>182</v>
      </c>
      <c r="AH16" s="46" t="s">
        <v>312</v>
      </c>
      <c r="AI16" s="61">
        <v>0.0</v>
      </c>
      <c r="AJ16" s="58" t="s">
        <v>870</v>
      </c>
      <c r="AK16" s="63" t="s">
        <v>447</v>
      </c>
      <c r="AL16" s="50">
        <f t="shared" si="1"/>
        <v>44845</v>
      </c>
      <c r="AM16" s="51">
        <f t="shared" si="2"/>
        <v>-9</v>
      </c>
      <c r="AN16" s="52" t="str">
        <f t="shared" si="3"/>
        <v>Reporte ok</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15 AM4:AM17">
    <cfRule type="cellIs" dxfId="0" priority="1" operator="greaterThan">
      <formula>0</formula>
    </cfRule>
  </conditionalFormatting>
  <conditionalFormatting sqref="AJ4:AJ15 AM4:AM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s>
  <printOptions gridLines="1" horizontalCentered="1"/>
  <pageMargins bottom="0.75" footer="0.0" header="0.0" left="0.7" right="0.7" top="0.75"/>
  <pageSetup cellComments="atEnd" orientation="portrait" pageOrder="overThenDown"/>
  <drawing r:id="rId13"/>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364</v>
      </c>
      <c r="D4" s="37" t="s">
        <v>871</v>
      </c>
      <c r="E4" s="37" t="s">
        <v>366</v>
      </c>
      <c r="F4" s="38">
        <v>2.019011000276E12</v>
      </c>
      <c r="G4" s="37" t="s">
        <v>367</v>
      </c>
      <c r="H4" s="37" t="s">
        <v>380</v>
      </c>
      <c r="I4" s="37" t="s">
        <v>381</v>
      </c>
      <c r="J4" s="37" t="s">
        <v>382</v>
      </c>
      <c r="K4" s="39" t="s">
        <v>303</v>
      </c>
      <c r="L4" s="39" t="s">
        <v>75</v>
      </c>
      <c r="M4" s="39" t="s">
        <v>76</v>
      </c>
      <c r="N4" s="40" t="s">
        <v>872</v>
      </c>
      <c r="O4" s="41">
        <v>157.0</v>
      </c>
      <c r="P4" s="42">
        <v>400.0</v>
      </c>
      <c r="Q4" s="39" t="s">
        <v>873</v>
      </c>
      <c r="R4" s="41" t="s">
        <v>874</v>
      </c>
      <c r="S4" s="43" t="s">
        <v>101</v>
      </c>
      <c r="T4" s="159">
        <v>100.0</v>
      </c>
      <c r="U4" s="159">
        <v>140.0</v>
      </c>
      <c r="V4" s="42">
        <v>140.0</v>
      </c>
      <c r="W4" s="159">
        <v>20.0</v>
      </c>
      <c r="X4" s="45" t="s">
        <v>875</v>
      </c>
      <c r="Y4" s="37" t="s">
        <v>876</v>
      </c>
      <c r="Z4" s="37" t="s">
        <v>877</v>
      </c>
      <c r="AA4" s="37" t="s">
        <v>878</v>
      </c>
      <c r="AB4" s="37" t="s">
        <v>85</v>
      </c>
      <c r="AC4" s="37" t="s">
        <v>108</v>
      </c>
      <c r="AD4" s="37" t="s">
        <v>377</v>
      </c>
      <c r="AE4" s="37" t="s">
        <v>549</v>
      </c>
      <c r="AF4" s="37" t="s">
        <v>204</v>
      </c>
      <c r="AG4" s="37" t="s">
        <v>879</v>
      </c>
      <c r="AH4" s="46" t="s">
        <v>312</v>
      </c>
      <c r="AI4" s="61">
        <v>145.0</v>
      </c>
      <c r="AJ4" s="61" t="s">
        <v>880</v>
      </c>
      <c r="AK4" s="49" t="s">
        <v>881</v>
      </c>
      <c r="AL4" s="50">
        <f t="shared" ref="AL4:AL27" si="1">$AM$1</f>
        <v>44845</v>
      </c>
      <c r="AM4" s="51">
        <f t="shared" ref="AM4:AM27" si="2">AL4-$AN$1</f>
        <v>-9</v>
      </c>
      <c r="AN4" s="52" t="str">
        <f t="shared" ref="AN4:AN2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296</v>
      </c>
      <c r="D5" s="37" t="s">
        <v>871</v>
      </c>
      <c r="E5" s="37" t="s">
        <v>298</v>
      </c>
      <c r="F5" s="38">
        <v>2.01901100028E12</v>
      </c>
      <c r="G5" s="37" t="s">
        <v>299</v>
      </c>
      <c r="H5" s="37" t="s">
        <v>313</v>
      </c>
      <c r="I5" s="37" t="s">
        <v>314</v>
      </c>
      <c r="J5" s="37" t="s">
        <v>315</v>
      </c>
      <c r="K5" s="39" t="s">
        <v>74</v>
      </c>
      <c r="L5" s="39" t="s">
        <v>75</v>
      </c>
      <c r="M5" s="39" t="s">
        <v>76</v>
      </c>
      <c r="N5" s="40" t="s">
        <v>882</v>
      </c>
      <c r="O5" s="41"/>
      <c r="P5" s="159">
        <v>300.0</v>
      </c>
      <c r="Q5" s="39" t="s">
        <v>883</v>
      </c>
      <c r="R5" s="41" t="s">
        <v>884</v>
      </c>
      <c r="S5" s="43" t="s">
        <v>101</v>
      </c>
      <c r="T5" s="159">
        <v>75.0</v>
      </c>
      <c r="U5" s="159">
        <v>75.0</v>
      </c>
      <c r="V5" s="159">
        <v>75.0</v>
      </c>
      <c r="W5" s="159">
        <v>75.0</v>
      </c>
      <c r="X5" s="45" t="s">
        <v>875</v>
      </c>
      <c r="Y5" s="37" t="s">
        <v>876</v>
      </c>
      <c r="Z5" s="37" t="s">
        <v>877</v>
      </c>
      <c r="AA5" s="37" t="s">
        <v>878</v>
      </c>
      <c r="AB5" s="37" t="s">
        <v>85</v>
      </c>
      <c r="AC5" s="37" t="s">
        <v>179</v>
      </c>
      <c r="AD5" s="37" t="s">
        <v>310</v>
      </c>
      <c r="AE5" s="37" t="s">
        <v>549</v>
      </c>
      <c r="AF5" s="37" t="s">
        <v>311</v>
      </c>
      <c r="AG5" s="37" t="s">
        <v>879</v>
      </c>
      <c r="AH5" s="46" t="s">
        <v>312</v>
      </c>
      <c r="AI5" s="160">
        <v>75.0</v>
      </c>
      <c r="AJ5" s="58" t="s">
        <v>885</v>
      </c>
      <c r="AK5" s="59" t="s">
        <v>886</v>
      </c>
      <c r="AL5" s="50">
        <f t="shared" si="1"/>
        <v>44845</v>
      </c>
      <c r="AM5" s="51">
        <f t="shared" si="2"/>
        <v>-9</v>
      </c>
      <c r="AN5" s="52" t="str">
        <f t="shared" si="3"/>
        <v>Reporte ok</v>
      </c>
      <c r="AO5" s="53"/>
      <c r="AP5" s="54"/>
    </row>
    <row r="6" ht="67.5" customHeight="1">
      <c r="A6" s="35"/>
      <c r="B6" s="36">
        <v>3.0</v>
      </c>
      <c r="C6" s="37" t="s">
        <v>296</v>
      </c>
      <c r="D6" s="37" t="s">
        <v>871</v>
      </c>
      <c r="E6" s="37" t="s">
        <v>298</v>
      </c>
      <c r="F6" s="38">
        <v>2.01901100028E12</v>
      </c>
      <c r="G6" s="37" t="s">
        <v>299</v>
      </c>
      <c r="H6" s="37" t="s">
        <v>300</v>
      </c>
      <c r="I6" s="37" t="s">
        <v>342</v>
      </c>
      <c r="J6" s="37" t="s">
        <v>350</v>
      </c>
      <c r="K6" s="39" t="s">
        <v>303</v>
      </c>
      <c r="L6" s="39" t="s">
        <v>75</v>
      </c>
      <c r="M6" s="39" t="s">
        <v>76</v>
      </c>
      <c r="N6" s="40" t="s">
        <v>648</v>
      </c>
      <c r="O6" s="41"/>
      <c r="P6" s="159">
        <v>50.0</v>
      </c>
      <c r="Q6" s="39" t="s">
        <v>649</v>
      </c>
      <c r="R6" s="41" t="s">
        <v>887</v>
      </c>
      <c r="S6" s="57" t="s">
        <v>101</v>
      </c>
      <c r="T6" s="159">
        <v>5.0</v>
      </c>
      <c r="U6" s="159">
        <v>20.0</v>
      </c>
      <c r="V6" s="159">
        <v>20.0</v>
      </c>
      <c r="W6" s="159">
        <v>5.0</v>
      </c>
      <c r="X6" s="45" t="s">
        <v>875</v>
      </c>
      <c r="Y6" s="37" t="s">
        <v>876</v>
      </c>
      <c r="Z6" s="37" t="s">
        <v>877</v>
      </c>
      <c r="AA6" s="37" t="s">
        <v>878</v>
      </c>
      <c r="AB6" s="37" t="s">
        <v>85</v>
      </c>
      <c r="AC6" s="37" t="s">
        <v>179</v>
      </c>
      <c r="AD6" s="37" t="s">
        <v>377</v>
      </c>
      <c r="AE6" s="37" t="s">
        <v>88</v>
      </c>
      <c r="AF6" s="37" t="s">
        <v>311</v>
      </c>
      <c r="AG6" s="37" t="s">
        <v>182</v>
      </c>
      <c r="AH6" s="46" t="s">
        <v>312</v>
      </c>
      <c r="AI6" s="160">
        <v>20.0</v>
      </c>
      <c r="AJ6" s="58" t="s">
        <v>888</v>
      </c>
      <c r="AK6" s="59" t="s">
        <v>889</v>
      </c>
      <c r="AL6" s="50">
        <f t="shared" si="1"/>
        <v>44845</v>
      </c>
      <c r="AM6" s="51">
        <f t="shared" si="2"/>
        <v>-9</v>
      </c>
      <c r="AN6" s="52" t="str">
        <f t="shared" si="3"/>
        <v>Reporte ok</v>
      </c>
      <c r="AO6" s="53"/>
      <c r="AP6" s="54"/>
    </row>
    <row r="7" ht="67.5" customHeight="1">
      <c r="A7" s="35"/>
      <c r="B7" s="36">
        <v>4.0</v>
      </c>
      <c r="C7" s="37" t="s">
        <v>296</v>
      </c>
      <c r="D7" s="37" t="s">
        <v>871</v>
      </c>
      <c r="E7" s="37" t="s">
        <v>298</v>
      </c>
      <c r="F7" s="38">
        <v>2.01901100028E12</v>
      </c>
      <c r="G7" s="37" t="s">
        <v>299</v>
      </c>
      <c r="H7" s="37" t="s">
        <v>300</v>
      </c>
      <c r="I7" s="37" t="s">
        <v>342</v>
      </c>
      <c r="J7" s="37" t="s">
        <v>343</v>
      </c>
      <c r="K7" s="39" t="s">
        <v>74</v>
      </c>
      <c r="L7" s="39" t="s">
        <v>325</v>
      </c>
      <c r="M7" s="39" t="s">
        <v>76</v>
      </c>
      <c r="N7" s="40" t="s">
        <v>890</v>
      </c>
      <c r="O7" s="41">
        <v>15.0</v>
      </c>
      <c r="P7" s="42">
        <v>3500.0</v>
      </c>
      <c r="Q7" s="39" t="s">
        <v>891</v>
      </c>
      <c r="R7" s="41" t="s">
        <v>892</v>
      </c>
      <c r="S7" s="57" t="s">
        <v>101</v>
      </c>
      <c r="T7" s="159">
        <v>1000.0</v>
      </c>
      <c r="U7" s="159">
        <v>1000.0</v>
      </c>
      <c r="V7" s="42">
        <v>1000.0</v>
      </c>
      <c r="W7" s="159">
        <v>500.0</v>
      </c>
      <c r="X7" s="45" t="s">
        <v>875</v>
      </c>
      <c r="Y7" s="37" t="s">
        <v>876</v>
      </c>
      <c r="Z7" s="37" t="s">
        <v>877</v>
      </c>
      <c r="AA7" s="37" t="s">
        <v>878</v>
      </c>
      <c r="AB7" s="37" t="s">
        <v>85</v>
      </c>
      <c r="AC7" s="37" t="s">
        <v>179</v>
      </c>
      <c r="AD7" s="37" t="s">
        <v>87</v>
      </c>
      <c r="AE7" s="37" t="s">
        <v>88</v>
      </c>
      <c r="AF7" s="37" t="s">
        <v>311</v>
      </c>
      <c r="AG7" s="37" t="s">
        <v>182</v>
      </c>
      <c r="AH7" s="46" t="s">
        <v>312</v>
      </c>
      <c r="AI7" s="61">
        <v>1894.0</v>
      </c>
      <c r="AJ7" s="58" t="s">
        <v>893</v>
      </c>
      <c r="AK7" s="59" t="s">
        <v>894</v>
      </c>
      <c r="AL7" s="50">
        <f t="shared" si="1"/>
        <v>44845</v>
      </c>
      <c r="AM7" s="51">
        <f t="shared" si="2"/>
        <v>-9</v>
      </c>
      <c r="AN7" s="52" t="str">
        <f t="shared" si="3"/>
        <v>Reporte ok</v>
      </c>
      <c r="AO7" s="53"/>
      <c r="AP7" s="54"/>
    </row>
    <row r="8" ht="67.5" customHeight="1">
      <c r="A8" s="35"/>
      <c r="B8" s="36">
        <v>5.0</v>
      </c>
      <c r="C8" s="37" t="s">
        <v>296</v>
      </c>
      <c r="D8" s="37" t="s">
        <v>871</v>
      </c>
      <c r="E8" s="37" t="s">
        <v>298</v>
      </c>
      <c r="F8" s="38">
        <v>2.01901100028E12</v>
      </c>
      <c r="G8" s="37" t="s">
        <v>299</v>
      </c>
      <c r="H8" s="37" t="s">
        <v>300</v>
      </c>
      <c r="I8" s="37" t="s">
        <v>301</v>
      </c>
      <c r="J8" s="37" t="s">
        <v>329</v>
      </c>
      <c r="K8" s="39" t="s">
        <v>74</v>
      </c>
      <c r="L8" s="39" t="s">
        <v>75</v>
      </c>
      <c r="M8" s="39" t="s">
        <v>76</v>
      </c>
      <c r="N8" s="40" t="s">
        <v>801</v>
      </c>
      <c r="O8" s="41"/>
      <c r="P8" s="159">
        <v>25.0</v>
      </c>
      <c r="Q8" s="39" t="s">
        <v>802</v>
      </c>
      <c r="R8" s="41" t="s">
        <v>803</v>
      </c>
      <c r="S8" s="57" t="s">
        <v>101</v>
      </c>
      <c r="T8" s="159">
        <v>2.0</v>
      </c>
      <c r="U8" s="159">
        <v>9.0</v>
      </c>
      <c r="V8" s="159">
        <v>9.0</v>
      </c>
      <c r="W8" s="159">
        <v>5.0</v>
      </c>
      <c r="X8" s="45" t="s">
        <v>875</v>
      </c>
      <c r="Y8" s="37" t="s">
        <v>876</v>
      </c>
      <c r="Z8" s="37" t="s">
        <v>877</v>
      </c>
      <c r="AA8" s="37" t="s">
        <v>878</v>
      </c>
      <c r="AB8" s="37" t="s">
        <v>85</v>
      </c>
      <c r="AC8" s="37" t="s">
        <v>179</v>
      </c>
      <c r="AD8" s="37" t="s">
        <v>377</v>
      </c>
      <c r="AE8" s="37" t="s">
        <v>88</v>
      </c>
      <c r="AF8" s="37" t="s">
        <v>311</v>
      </c>
      <c r="AG8" s="37" t="s">
        <v>182</v>
      </c>
      <c r="AH8" s="46" t="s">
        <v>312</v>
      </c>
      <c r="AI8" s="160">
        <v>9.0</v>
      </c>
      <c r="AJ8" s="58" t="s">
        <v>895</v>
      </c>
      <c r="AK8" s="60" t="s">
        <v>896</v>
      </c>
      <c r="AL8" s="50">
        <f t="shared" si="1"/>
        <v>44845</v>
      </c>
      <c r="AM8" s="51">
        <f t="shared" si="2"/>
        <v>-9</v>
      </c>
      <c r="AN8" s="52" t="str">
        <f t="shared" si="3"/>
        <v>Reporte ok</v>
      </c>
      <c r="AO8" s="53"/>
      <c r="AP8" s="54"/>
    </row>
    <row r="9" ht="67.5" customHeight="1">
      <c r="A9" s="35"/>
      <c r="B9" s="36">
        <v>6.0</v>
      </c>
      <c r="C9" s="37" t="s">
        <v>296</v>
      </c>
      <c r="D9" s="37" t="s">
        <v>871</v>
      </c>
      <c r="E9" s="37" t="s">
        <v>298</v>
      </c>
      <c r="F9" s="38">
        <v>2.01901100028E12</v>
      </c>
      <c r="G9" s="37" t="s">
        <v>299</v>
      </c>
      <c r="H9" s="37" t="s">
        <v>300</v>
      </c>
      <c r="I9" s="37" t="s">
        <v>301</v>
      </c>
      <c r="J9" s="37" t="s">
        <v>302</v>
      </c>
      <c r="K9" s="39" t="s">
        <v>74</v>
      </c>
      <c r="L9" s="39" t="s">
        <v>75</v>
      </c>
      <c r="M9" s="39" t="s">
        <v>76</v>
      </c>
      <c r="N9" s="40" t="s">
        <v>897</v>
      </c>
      <c r="O9" s="41"/>
      <c r="P9" s="159">
        <v>3.0</v>
      </c>
      <c r="Q9" s="39" t="s">
        <v>702</v>
      </c>
      <c r="R9" s="41" t="s">
        <v>798</v>
      </c>
      <c r="S9" s="57" t="s">
        <v>101</v>
      </c>
      <c r="T9" s="159">
        <v>0.0</v>
      </c>
      <c r="U9" s="159">
        <v>1.0</v>
      </c>
      <c r="V9" s="159">
        <v>1.0</v>
      </c>
      <c r="W9" s="159">
        <v>1.0</v>
      </c>
      <c r="X9" s="45" t="s">
        <v>875</v>
      </c>
      <c r="Y9" s="37" t="s">
        <v>876</v>
      </c>
      <c r="Z9" s="37" t="s">
        <v>877</v>
      </c>
      <c r="AA9" s="37" t="s">
        <v>878</v>
      </c>
      <c r="AB9" s="37" t="s">
        <v>85</v>
      </c>
      <c r="AC9" s="37" t="s">
        <v>179</v>
      </c>
      <c r="AD9" s="37" t="s">
        <v>377</v>
      </c>
      <c r="AE9" s="37" t="s">
        <v>88</v>
      </c>
      <c r="AF9" s="37" t="s">
        <v>311</v>
      </c>
      <c r="AG9" s="37" t="s">
        <v>182</v>
      </c>
      <c r="AH9" s="46" t="s">
        <v>312</v>
      </c>
      <c r="AI9" s="160">
        <v>1.0</v>
      </c>
      <c r="AJ9" s="58" t="s">
        <v>898</v>
      </c>
      <c r="AK9" s="59" t="s">
        <v>899</v>
      </c>
      <c r="AL9" s="50">
        <f t="shared" si="1"/>
        <v>44845</v>
      </c>
      <c r="AM9" s="51">
        <f t="shared" si="2"/>
        <v>-9</v>
      </c>
      <c r="AN9" s="52" t="str">
        <f t="shared" si="3"/>
        <v>Reporte ok</v>
      </c>
      <c r="AO9" s="53"/>
      <c r="AP9" s="54"/>
    </row>
    <row r="10" ht="67.5" customHeight="1">
      <c r="A10" s="35"/>
      <c r="B10" s="36">
        <v>7.0</v>
      </c>
      <c r="C10" s="37" t="s">
        <v>364</v>
      </c>
      <c r="D10" s="37" t="s">
        <v>871</v>
      </c>
      <c r="E10" s="37" t="s">
        <v>366</v>
      </c>
      <c r="F10" s="38">
        <v>2.019011000276E12</v>
      </c>
      <c r="G10" s="37" t="s">
        <v>367</v>
      </c>
      <c r="H10" s="37" t="s">
        <v>368</v>
      </c>
      <c r="I10" s="37" t="s">
        <v>369</v>
      </c>
      <c r="J10" s="37" t="s">
        <v>370</v>
      </c>
      <c r="K10" s="39" t="s">
        <v>74</v>
      </c>
      <c r="L10" s="39" t="s">
        <v>75</v>
      </c>
      <c r="M10" s="39" t="s">
        <v>76</v>
      </c>
      <c r="N10" s="40" t="s">
        <v>900</v>
      </c>
      <c r="O10" s="41"/>
      <c r="P10" s="159">
        <v>20.0</v>
      </c>
      <c r="Q10" s="39" t="s">
        <v>901</v>
      </c>
      <c r="R10" s="41" t="s">
        <v>803</v>
      </c>
      <c r="S10" s="57" t="s">
        <v>101</v>
      </c>
      <c r="T10" s="159">
        <v>5.0</v>
      </c>
      <c r="U10" s="159">
        <v>5.0</v>
      </c>
      <c r="V10" s="159">
        <v>5.0</v>
      </c>
      <c r="W10" s="159">
        <v>5.0</v>
      </c>
      <c r="X10" s="45" t="s">
        <v>875</v>
      </c>
      <c r="Y10" s="37" t="s">
        <v>876</v>
      </c>
      <c r="Z10" s="37" t="s">
        <v>877</v>
      </c>
      <c r="AA10" s="37" t="s">
        <v>878</v>
      </c>
      <c r="AB10" s="37" t="s">
        <v>85</v>
      </c>
      <c r="AC10" s="37" t="s">
        <v>179</v>
      </c>
      <c r="AD10" s="37" t="s">
        <v>377</v>
      </c>
      <c r="AE10" s="37" t="s">
        <v>88</v>
      </c>
      <c r="AF10" s="37" t="s">
        <v>311</v>
      </c>
      <c r="AG10" s="37" t="s">
        <v>182</v>
      </c>
      <c r="AH10" s="46" t="s">
        <v>97</v>
      </c>
      <c r="AI10" s="160">
        <v>6.0</v>
      </c>
      <c r="AJ10" s="58" t="s">
        <v>902</v>
      </c>
      <c r="AK10" s="59" t="s">
        <v>903</v>
      </c>
      <c r="AL10" s="50">
        <f t="shared" si="1"/>
        <v>44845</v>
      </c>
      <c r="AM10" s="51">
        <f t="shared" si="2"/>
        <v>-9</v>
      </c>
      <c r="AN10" s="52" t="str">
        <f t="shared" si="3"/>
        <v>Reporte ok</v>
      </c>
      <c r="AO10" s="53"/>
      <c r="AP10" s="54"/>
    </row>
    <row r="11" ht="67.5" customHeight="1">
      <c r="A11" s="35"/>
      <c r="B11" s="36">
        <v>8.0</v>
      </c>
      <c r="C11" s="37" t="s">
        <v>296</v>
      </c>
      <c r="D11" s="37" t="s">
        <v>871</v>
      </c>
      <c r="E11" s="37" t="s">
        <v>298</v>
      </c>
      <c r="F11" s="38">
        <v>2.01901100028E12</v>
      </c>
      <c r="G11" s="37" t="s">
        <v>299</v>
      </c>
      <c r="H11" s="37" t="s">
        <v>313</v>
      </c>
      <c r="I11" s="37" t="s">
        <v>314</v>
      </c>
      <c r="J11" s="37" t="s">
        <v>350</v>
      </c>
      <c r="K11" s="39" t="s">
        <v>74</v>
      </c>
      <c r="L11" s="39" t="s">
        <v>75</v>
      </c>
      <c r="M11" s="39" t="s">
        <v>76</v>
      </c>
      <c r="N11" s="40" t="s">
        <v>848</v>
      </c>
      <c r="O11" s="41"/>
      <c r="P11" s="159">
        <v>268.0</v>
      </c>
      <c r="Q11" s="39" t="s">
        <v>904</v>
      </c>
      <c r="R11" s="41" t="s">
        <v>905</v>
      </c>
      <c r="S11" s="57" t="s">
        <v>906</v>
      </c>
      <c r="T11" s="159">
        <v>80.0</v>
      </c>
      <c r="U11" s="159">
        <v>80.0</v>
      </c>
      <c r="V11" s="159">
        <v>80.0</v>
      </c>
      <c r="W11" s="159">
        <v>28.0</v>
      </c>
      <c r="X11" s="45" t="s">
        <v>875</v>
      </c>
      <c r="Y11" s="37" t="s">
        <v>876</v>
      </c>
      <c r="Z11" s="37" t="s">
        <v>877</v>
      </c>
      <c r="AA11" s="37" t="s">
        <v>878</v>
      </c>
      <c r="AB11" s="37" t="s">
        <v>85</v>
      </c>
      <c r="AC11" s="37" t="s">
        <v>108</v>
      </c>
      <c r="AD11" s="37" t="s">
        <v>87</v>
      </c>
      <c r="AE11" s="37" t="s">
        <v>88</v>
      </c>
      <c r="AF11" s="37" t="s">
        <v>311</v>
      </c>
      <c r="AG11" s="37" t="s">
        <v>182</v>
      </c>
      <c r="AH11" s="46" t="s">
        <v>312</v>
      </c>
      <c r="AI11" s="160">
        <v>81.0</v>
      </c>
      <c r="AJ11" s="58" t="s">
        <v>907</v>
      </c>
      <c r="AK11" s="59" t="s">
        <v>908</v>
      </c>
      <c r="AL11" s="50">
        <f t="shared" si="1"/>
        <v>44845</v>
      </c>
      <c r="AM11" s="51">
        <f t="shared" si="2"/>
        <v>-9</v>
      </c>
      <c r="AN11" s="52" t="str">
        <f t="shared" si="3"/>
        <v>Reporte ok</v>
      </c>
      <c r="AO11" s="53"/>
      <c r="AP11" s="54"/>
    </row>
    <row r="12" ht="67.5" customHeight="1">
      <c r="A12" s="35"/>
      <c r="B12" s="36">
        <v>9.0</v>
      </c>
      <c r="C12" s="37" t="s">
        <v>296</v>
      </c>
      <c r="D12" s="37" t="s">
        <v>871</v>
      </c>
      <c r="E12" s="37" t="s">
        <v>298</v>
      </c>
      <c r="F12" s="38">
        <v>2.01901100028E12</v>
      </c>
      <c r="G12" s="37" t="s">
        <v>299</v>
      </c>
      <c r="H12" s="37" t="s">
        <v>300</v>
      </c>
      <c r="I12" s="37" t="s">
        <v>342</v>
      </c>
      <c r="J12" s="37" t="s">
        <v>350</v>
      </c>
      <c r="K12" s="39" t="s">
        <v>216</v>
      </c>
      <c r="L12" s="39" t="s">
        <v>75</v>
      </c>
      <c r="M12" s="39" t="s">
        <v>76</v>
      </c>
      <c r="N12" s="40" t="s">
        <v>806</v>
      </c>
      <c r="O12" s="41"/>
      <c r="P12" s="159">
        <v>200.0</v>
      </c>
      <c r="Q12" s="39" t="s">
        <v>766</v>
      </c>
      <c r="R12" s="41" t="s">
        <v>807</v>
      </c>
      <c r="S12" s="57" t="s">
        <v>101</v>
      </c>
      <c r="T12" s="159">
        <v>40.0</v>
      </c>
      <c r="U12" s="159">
        <v>60.0</v>
      </c>
      <c r="V12" s="159">
        <v>60.0</v>
      </c>
      <c r="W12" s="159">
        <v>40.0</v>
      </c>
      <c r="X12" s="45" t="s">
        <v>875</v>
      </c>
      <c r="Y12" s="37" t="s">
        <v>876</v>
      </c>
      <c r="Z12" s="37" t="s">
        <v>877</v>
      </c>
      <c r="AA12" s="37" t="s">
        <v>878</v>
      </c>
      <c r="AB12" s="37" t="s">
        <v>85</v>
      </c>
      <c r="AC12" s="37" t="s">
        <v>179</v>
      </c>
      <c r="AD12" s="37" t="s">
        <v>377</v>
      </c>
      <c r="AE12" s="37" t="s">
        <v>88</v>
      </c>
      <c r="AF12" s="37" t="s">
        <v>311</v>
      </c>
      <c r="AG12" s="37" t="s">
        <v>182</v>
      </c>
      <c r="AH12" s="46" t="s">
        <v>97</v>
      </c>
      <c r="AI12" s="160">
        <v>60.0</v>
      </c>
      <c r="AJ12" s="58" t="s">
        <v>909</v>
      </c>
      <c r="AK12" s="60" t="s">
        <v>910</v>
      </c>
      <c r="AL12" s="50">
        <f t="shared" si="1"/>
        <v>44845</v>
      </c>
      <c r="AM12" s="51">
        <f t="shared" si="2"/>
        <v>-9</v>
      </c>
      <c r="AN12" s="52" t="str">
        <f t="shared" si="3"/>
        <v>Reporte ok</v>
      </c>
      <c r="AO12" s="53"/>
      <c r="AP12" s="54"/>
    </row>
    <row r="13" ht="67.5" customHeight="1">
      <c r="A13" s="35"/>
      <c r="B13" s="36">
        <v>10.0</v>
      </c>
      <c r="C13" s="37" t="s">
        <v>296</v>
      </c>
      <c r="D13" s="37" t="s">
        <v>871</v>
      </c>
      <c r="E13" s="37" t="s">
        <v>298</v>
      </c>
      <c r="F13" s="38">
        <v>2.01901100028E12</v>
      </c>
      <c r="G13" s="37" t="s">
        <v>299</v>
      </c>
      <c r="H13" s="37" t="s">
        <v>300</v>
      </c>
      <c r="I13" s="37" t="s">
        <v>342</v>
      </c>
      <c r="J13" s="37" t="s">
        <v>350</v>
      </c>
      <c r="K13" s="39" t="s">
        <v>303</v>
      </c>
      <c r="L13" s="39" t="s">
        <v>75</v>
      </c>
      <c r="M13" s="39" t="s">
        <v>76</v>
      </c>
      <c r="N13" s="40" t="s">
        <v>844</v>
      </c>
      <c r="O13" s="41"/>
      <c r="P13" s="42">
        <v>11000.0</v>
      </c>
      <c r="Q13" s="39" t="s">
        <v>911</v>
      </c>
      <c r="R13" s="41" t="s">
        <v>912</v>
      </c>
      <c r="S13" s="57" t="s">
        <v>101</v>
      </c>
      <c r="T13" s="159">
        <v>1000.0</v>
      </c>
      <c r="U13" s="159">
        <v>4500.0</v>
      </c>
      <c r="V13" s="42">
        <v>3500.0</v>
      </c>
      <c r="W13" s="159">
        <v>2000.0</v>
      </c>
      <c r="X13" s="45" t="s">
        <v>875</v>
      </c>
      <c r="Y13" s="37" t="s">
        <v>876</v>
      </c>
      <c r="Z13" s="37" t="s">
        <v>877</v>
      </c>
      <c r="AA13" s="37" t="s">
        <v>878</v>
      </c>
      <c r="AB13" s="37" t="s">
        <v>85</v>
      </c>
      <c r="AC13" s="37" t="s">
        <v>179</v>
      </c>
      <c r="AD13" s="37" t="s">
        <v>377</v>
      </c>
      <c r="AE13" s="37" t="s">
        <v>88</v>
      </c>
      <c r="AF13" s="37" t="s">
        <v>311</v>
      </c>
      <c r="AG13" s="37" t="s">
        <v>182</v>
      </c>
      <c r="AH13" s="46" t="s">
        <v>97</v>
      </c>
      <c r="AI13" s="61">
        <v>4420.0</v>
      </c>
      <c r="AJ13" s="58" t="s">
        <v>913</v>
      </c>
      <c r="AK13" s="59" t="s">
        <v>914</v>
      </c>
      <c r="AL13" s="50">
        <f t="shared" si="1"/>
        <v>44845</v>
      </c>
      <c r="AM13" s="51">
        <f t="shared" si="2"/>
        <v>-9</v>
      </c>
      <c r="AN13" s="52" t="str">
        <f t="shared" si="3"/>
        <v>Reporte ok</v>
      </c>
      <c r="AO13" s="53"/>
      <c r="AP13" s="54"/>
    </row>
    <row r="14" ht="67.5" customHeight="1">
      <c r="A14" s="35"/>
      <c r="B14" s="36"/>
      <c r="C14" s="37"/>
      <c r="D14" s="37"/>
      <c r="E14" s="37"/>
      <c r="F14" s="38"/>
      <c r="G14" s="37"/>
      <c r="H14" s="37"/>
      <c r="I14" s="37"/>
      <c r="J14" s="37"/>
      <c r="K14" s="39"/>
      <c r="L14" s="39"/>
      <c r="M14" s="39"/>
      <c r="N14" s="40"/>
      <c r="O14" s="41"/>
      <c r="P14" s="42"/>
      <c r="Q14" s="39"/>
      <c r="R14" s="41"/>
      <c r="S14" s="57"/>
      <c r="T14" s="159"/>
      <c r="U14" s="159"/>
      <c r="V14" s="42"/>
      <c r="W14" s="159"/>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159"/>
      <c r="U15" s="159"/>
      <c r="V15" s="42"/>
      <c r="W15" s="159"/>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159"/>
      <c r="U16" s="159"/>
      <c r="V16" s="42"/>
      <c r="W16" s="159"/>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36"/>
      <c r="C17" s="37"/>
      <c r="D17" s="37"/>
      <c r="E17" s="37"/>
      <c r="F17" s="38"/>
      <c r="G17" s="37"/>
      <c r="H17" s="37"/>
      <c r="I17" s="37"/>
      <c r="J17" s="37"/>
      <c r="K17" s="39"/>
      <c r="L17" s="39"/>
      <c r="M17" s="39"/>
      <c r="N17" s="40"/>
      <c r="O17" s="41"/>
      <c r="P17" s="42"/>
      <c r="Q17" s="39"/>
      <c r="R17" s="41"/>
      <c r="S17" s="57"/>
      <c r="T17" s="159"/>
      <c r="U17" s="159"/>
      <c r="V17" s="42"/>
      <c r="W17" s="159"/>
      <c r="X17" s="45"/>
      <c r="Y17" s="37"/>
      <c r="Z17" s="37"/>
      <c r="AA17" s="37"/>
      <c r="AB17" s="37"/>
      <c r="AC17" s="37"/>
      <c r="AD17" s="37"/>
      <c r="AE17" s="37"/>
      <c r="AF17" s="37"/>
      <c r="AG17" s="37"/>
      <c r="AH17" s="46"/>
      <c r="AI17" s="61"/>
      <c r="AJ17" s="66"/>
      <c r="AK17" s="65"/>
      <c r="AL17" s="50">
        <f t="shared" si="1"/>
        <v>44845</v>
      </c>
      <c r="AM17" s="51">
        <f t="shared" si="2"/>
        <v>-9</v>
      </c>
      <c r="AN17" s="52" t="str">
        <f t="shared" si="3"/>
        <v>Pend. Ejec. Trim.
Pend. Just. Trim.
Pend. Evid. Trim.
</v>
      </c>
      <c r="AO17" s="53"/>
      <c r="AP17" s="54"/>
    </row>
    <row r="18" ht="67.5" customHeight="1">
      <c r="A18" s="35"/>
      <c r="B18" s="36"/>
      <c r="C18" s="37"/>
      <c r="D18" s="37"/>
      <c r="E18" s="37"/>
      <c r="F18" s="38"/>
      <c r="G18" s="37"/>
      <c r="H18" s="37"/>
      <c r="I18" s="37"/>
      <c r="J18" s="37"/>
      <c r="K18" s="39"/>
      <c r="L18" s="39"/>
      <c r="M18" s="39"/>
      <c r="N18" s="40"/>
      <c r="O18" s="41"/>
      <c r="P18" s="42"/>
      <c r="Q18" s="39"/>
      <c r="R18" s="41"/>
      <c r="S18" s="57"/>
      <c r="T18" s="159"/>
      <c r="U18" s="159"/>
      <c r="V18" s="42"/>
      <c r="W18" s="159"/>
      <c r="X18" s="45"/>
      <c r="Y18" s="37"/>
      <c r="Z18" s="37"/>
      <c r="AA18" s="37"/>
      <c r="AB18" s="37"/>
      <c r="AC18" s="37"/>
      <c r="AD18" s="37"/>
      <c r="AE18" s="37"/>
      <c r="AF18" s="37"/>
      <c r="AG18" s="37"/>
      <c r="AH18" s="46"/>
      <c r="AI18" s="61"/>
      <c r="AJ18" s="66"/>
      <c r="AK18" s="65"/>
      <c r="AL18" s="50">
        <f t="shared" si="1"/>
        <v>44845</v>
      </c>
      <c r="AM18" s="51">
        <f t="shared" si="2"/>
        <v>-9</v>
      </c>
      <c r="AN18" s="52" t="str">
        <f t="shared" si="3"/>
        <v>Pend. Ejec. Trim.
Pend. Just. Trim.
Pend. Evid. Trim.
</v>
      </c>
      <c r="AO18" s="53"/>
      <c r="AP18" s="84"/>
    </row>
    <row r="19" ht="67.5" customHeight="1">
      <c r="A19" s="35"/>
      <c r="B19" s="36"/>
      <c r="C19" s="37"/>
      <c r="D19" s="37"/>
      <c r="E19" s="37"/>
      <c r="F19" s="38"/>
      <c r="G19" s="37"/>
      <c r="H19" s="37"/>
      <c r="I19" s="37"/>
      <c r="J19" s="37"/>
      <c r="K19" s="39"/>
      <c r="L19" s="39"/>
      <c r="M19" s="39"/>
      <c r="N19" s="40"/>
      <c r="O19" s="41"/>
      <c r="P19" s="42"/>
      <c r="Q19" s="39"/>
      <c r="R19" s="41"/>
      <c r="S19" s="57"/>
      <c r="T19" s="159"/>
      <c r="U19" s="159"/>
      <c r="V19" s="42"/>
      <c r="W19" s="159"/>
      <c r="X19" s="45"/>
      <c r="Y19" s="37"/>
      <c r="Z19" s="37"/>
      <c r="AA19" s="37"/>
      <c r="AB19" s="37"/>
      <c r="AC19" s="37"/>
      <c r="AD19" s="37"/>
      <c r="AE19" s="37"/>
      <c r="AF19" s="37"/>
      <c r="AG19" s="37"/>
      <c r="AH19" s="46"/>
      <c r="AI19" s="61"/>
      <c r="AJ19" s="66"/>
      <c r="AK19" s="65"/>
      <c r="AL19" s="50">
        <f t="shared" si="1"/>
        <v>44845</v>
      </c>
      <c r="AM19" s="51">
        <f t="shared" si="2"/>
        <v>-9</v>
      </c>
      <c r="AN19" s="52" t="str">
        <f t="shared" si="3"/>
        <v>Pend. Ejec. Trim.
Pend. Just. Trim.
Pend. Evid. Trim.
</v>
      </c>
      <c r="AO19" s="53"/>
      <c r="AP19" s="54"/>
    </row>
    <row r="20" ht="67.5" customHeight="1">
      <c r="A20" s="35"/>
      <c r="B20" s="36"/>
      <c r="C20" s="37"/>
      <c r="D20" s="37"/>
      <c r="E20" s="37"/>
      <c r="F20" s="38"/>
      <c r="G20" s="37"/>
      <c r="H20" s="37"/>
      <c r="I20" s="37"/>
      <c r="J20" s="37"/>
      <c r="K20" s="39"/>
      <c r="L20" s="39"/>
      <c r="M20" s="39"/>
      <c r="N20" s="40"/>
      <c r="O20" s="41"/>
      <c r="P20" s="42"/>
      <c r="Q20" s="39"/>
      <c r="R20" s="41"/>
      <c r="S20" s="57"/>
      <c r="T20" s="159"/>
      <c r="U20" s="159"/>
      <c r="V20" s="42"/>
      <c r="W20" s="159"/>
      <c r="X20" s="45"/>
      <c r="Y20" s="37"/>
      <c r="Z20" s="37"/>
      <c r="AA20" s="37"/>
      <c r="AB20" s="37"/>
      <c r="AC20" s="37"/>
      <c r="AD20" s="37"/>
      <c r="AE20" s="37"/>
      <c r="AF20" s="37"/>
      <c r="AG20" s="37"/>
      <c r="AH20" s="46"/>
      <c r="AI20" s="61"/>
      <c r="AJ20" s="66"/>
      <c r="AK20" s="65"/>
      <c r="AL20" s="50">
        <f t="shared" si="1"/>
        <v>44845</v>
      </c>
      <c r="AM20" s="51">
        <f t="shared" si="2"/>
        <v>-9</v>
      </c>
      <c r="AN20" s="52" t="str">
        <f t="shared" si="3"/>
        <v>Pend. Ejec. Trim.
Pend. Just. Trim.
Pend. Evid. Trim.
</v>
      </c>
      <c r="AO20" s="53"/>
      <c r="AP20" s="54"/>
    </row>
    <row r="21" ht="67.5" customHeight="1">
      <c r="A21" s="35"/>
      <c r="B21" s="36"/>
      <c r="C21" s="37"/>
      <c r="D21" s="37"/>
      <c r="E21" s="37"/>
      <c r="F21" s="38"/>
      <c r="G21" s="37"/>
      <c r="H21" s="37"/>
      <c r="I21" s="37"/>
      <c r="J21" s="37"/>
      <c r="K21" s="39"/>
      <c r="L21" s="39"/>
      <c r="M21" s="39"/>
      <c r="N21" s="40"/>
      <c r="O21" s="41"/>
      <c r="P21" s="42"/>
      <c r="Q21" s="39"/>
      <c r="R21" s="41"/>
      <c r="S21" s="57"/>
      <c r="T21" s="159"/>
      <c r="U21" s="159"/>
      <c r="V21" s="42"/>
      <c r="W21" s="159"/>
      <c r="X21" s="45"/>
      <c r="Y21" s="37"/>
      <c r="Z21" s="37"/>
      <c r="AA21" s="37"/>
      <c r="AB21" s="37"/>
      <c r="AC21" s="37"/>
      <c r="AD21" s="37"/>
      <c r="AE21" s="37"/>
      <c r="AF21" s="37"/>
      <c r="AG21" s="37"/>
      <c r="AH21" s="46"/>
      <c r="AI21" s="61"/>
      <c r="AJ21" s="66"/>
      <c r="AK21" s="65"/>
      <c r="AL21" s="50">
        <f t="shared" si="1"/>
        <v>44845</v>
      </c>
      <c r="AM21" s="51">
        <f t="shared" si="2"/>
        <v>-9</v>
      </c>
      <c r="AN21" s="52" t="str">
        <f t="shared" si="3"/>
        <v>Pend. Ejec. Trim.
Pend. Just. Trim.
Pend. Evid. Trim.
</v>
      </c>
      <c r="AO21" s="53"/>
      <c r="AP21" s="54"/>
    </row>
    <row r="22" ht="67.5" customHeight="1">
      <c r="A22" s="35"/>
      <c r="B22" s="36"/>
      <c r="C22" s="37"/>
      <c r="D22" s="37"/>
      <c r="E22" s="37"/>
      <c r="F22" s="38"/>
      <c r="G22" s="37"/>
      <c r="H22" s="37"/>
      <c r="I22" s="37"/>
      <c r="J22" s="37"/>
      <c r="K22" s="39"/>
      <c r="L22" s="39"/>
      <c r="M22" s="39"/>
      <c r="N22" s="40"/>
      <c r="O22" s="41"/>
      <c r="P22" s="42"/>
      <c r="Q22" s="39"/>
      <c r="R22" s="41"/>
      <c r="S22" s="57"/>
      <c r="T22" s="159"/>
      <c r="U22" s="159"/>
      <c r="V22" s="42"/>
      <c r="W22" s="159"/>
      <c r="X22" s="45"/>
      <c r="Y22" s="37"/>
      <c r="Z22" s="37"/>
      <c r="AA22" s="37"/>
      <c r="AB22" s="37"/>
      <c r="AC22" s="37"/>
      <c r="AD22" s="37"/>
      <c r="AE22" s="37"/>
      <c r="AF22" s="37"/>
      <c r="AG22" s="37"/>
      <c r="AH22" s="46"/>
      <c r="AI22" s="61"/>
      <c r="AJ22" s="66"/>
      <c r="AK22" s="65"/>
      <c r="AL22" s="50">
        <f t="shared" si="1"/>
        <v>44845</v>
      </c>
      <c r="AM22" s="51">
        <f t="shared" si="2"/>
        <v>-9</v>
      </c>
      <c r="AN22" s="52" t="str">
        <f t="shared" si="3"/>
        <v>Pend. Ejec. Trim.
Pend. Just. Trim.
Pend. Evid. Trim.
</v>
      </c>
      <c r="AO22" s="53"/>
      <c r="AP22" s="54"/>
    </row>
    <row r="23" ht="67.5" customHeight="1">
      <c r="A23" s="35"/>
      <c r="B23" s="36"/>
      <c r="C23" s="37"/>
      <c r="D23" s="37"/>
      <c r="E23" s="37"/>
      <c r="F23" s="38"/>
      <c r="G23" s="37"/>
      <c r="H23" s="37"/>
      <c r="I23" s="37"/>
      <c r="J23" s="37"/>
      <c r="K23" s="39"/>
      <c r="L23" s="39"/>
      <c r="M23" s="39"/>
      <c r="N23" s="40"/>
      <c r="O23" s="41"/>
      <c r="P23" s="42"/>
      <c r="Q23" s="39"/>
      <c r="R23" s="41"/>
      <c r="S23" s="57"/>
      <c r="T23" s="159"/>
      <c r="U23" s="159"/>
      <c r="V23" s="42"/>
      <c r="W23" s="159"/>
      <c r="X23" s="45"/>
      <c r="Y23" s="37"/>
      <c r="Z23" s="37"/>
      <c r="AA23" s="37"/>
      <c r="AB23" s="37"/>
      <c r="AC23" s="37"/>
      <c r="AD23" s="37"/>
      <c r="AE23" s="37"/>
      <c r="AF23" s="37"/>
      <c r="AG23" s="37"/>
      <c r="AH23" s="46"/>
      <c r="AI23" s="61"/>
      <c r="AJ23" s="66"/>
      <c r="AK23" s="65"/>
      <c r="AL23" s="50">
        <f t="shared" si="1"/>
        <v>44845</v>
      </c>
      <c r="AM23" s="51">
        <f t="shared" si="2"/>
        <v>-9</v>
      </c>
      <c r="AN23" s="52" t="str">
        <f t="shared" si="3"/>
        <v>Pend. Ejec. Trim.
Pend. Just. Trim.
Pend. Evid. Trim.
</v>
      </c>
      <c r="AO23" s="53"/>
      <c r="AP23" s="54"/>
    </row>
    <row r="24" ht="67.5" customHeight="1">
      <c r="A24" s="35"/>
      <c r="B24" s="36"/>
      <c r="C24" s="37"/>
      <c r="D24" s="37"/>
      <c r="E24" s="37"/>
      <c r="F24" s="38"/>
      <c r="G24" s="37"/>
      <c r="H24" s="37"/>
      <c r="I24" s="37"/>
      <c r="J24" s="37"/>
      <c r="K24" s="39"/>
      <c r="L24" s="39"/>
      <c r="M24" s="39"/>
      <c r="N24" s="40"/>
      <c r="O24" s="41"/>
      <c r="P24" s="42"/>
      <c r="Q24" s="39"/>
      <c r="R24" s="41"/>
      <c r="S24" s="57"/>
      <c r="T24" s="42"/>
      <c r="U24" s="42"/>
      <c r="V24" s="42"/>
      <c r="W24" s="42"/>
      <c r="X24" s="45"/>
      <c r="Y24" s="37"/>
      <c r="Z24" s="37"/>
      <c r="AA24" s="37"/>
      <c r="AB24" s="37"/>
      <c r="AC24" s="37"/>
      <c r="AD24" s="37"/>
      <c r="AE24" s="37"/>
      <c r="AF24" s="37"/>
      <c r="AG24" s="37"/>
      <c r="AH24" s="46"/>
      <c r="AI24" s="61"/>
      <c r="AJ24" s="66"/>
      <c r="AK24" s="65"/>
      <c r="AL24" s="50">
        <f t="shared" si="1"/>
        <v>44845</v>
      </c>
      <c r="AM24" s="51">
        <f t="shared" si="2"/>
        <v>-9</v>
      </c>
      <c r="AN24" s="52" t="str">
        <f t="shared" si="3"/>
        <v>Pend. Ejec. Trim.
Pend. Just. Trim.
Pend. Evid. Trim.
</v>
      </c>
      <c r="AO24" s="53"/>
      <c r="AP24" s="54"/>
    </row>
    <row r="25" ht="67.5" customHeight="1">
      <c r="A25" s="35"/>
      <c r="B25" s="36"/>
      <c r="C25" s="37"/>
      <c r="D25" s="37"/>
      <c r="E25" s="37"/>
      <c r="F25" s="38"/>
      <c r="G25" s="37"/>
      <c r="H25" s="37"/>
      <c r="I25" s="37"/>
      <c r="J25" s="37"/>
      <c r="K25" s="39"/>
      <c r="L25" s="39"/>
      <c r="M25" s="39"/>
      <c r="N25" s="40"/>
      <c r="O25" s="41"/>
      <c r="P25" s="42"/>
      <c r="Q25" s="39"/>
      <c r="R25" s="41"/>
      <c r="S25" s="57"/>
      <c r="T25" s="42"/>
      <c r="U25" s="42"/>
      <c r="V25" s="42"/>
      <c r="W25" s="42"/>
      <c r="X25" s="45"/>
      <c r="Y25" s="37"/>
      <c r="Z25" s="37"/>
      <c r="AA25" s="37"/>
      <c r="AB25" s="37"/>
      <c r="AC25" s="37"/>
      <c r="AD25" s="37"/>
      <c r="AE25" s="37"/>
      <c r="AF25" s="37"/>
      <c r="AG25" s="37"/>
      <c r="AH25" s="46"/>
      <c r="AI25" s="61"/>
      <c r="AJ25" s="66"/>
      <c r="AK25" s="65"/>
      <c r="AL25" s="50">
        <f t="shared" si="1"/>
        <v>44845</v>
      </c>
      <c r="AM25" s="51">
        <f t="shared" si="2"/>
        <v>-9</v>
      </c>
      <c r="AN25" s="52" t="str">
        <f t="shared" si="3"/>
        <v>Pend. Ejec. Trim.
Pend. Just. Trim.
Pend. Evid. Trim.
</v>
      </c>
      <c r="AO25" s="53"/>
      <c r="AP25" s="54"/>
    </row>
    <row r="26" ht="67.5" customHeight="1">
      <c r="A26" s="35"/>
      <c r="B26" s="36"/>
      <c r="C26" s="37"/>
      <c r="D26" s="37"/>
      <c r="E26" s="37"/>
      <c r="F26" s="38"/>
      <c r="G26" s="37"/>
      <c r="H26" s="37"/>
      <c r="I26" s="37"/>
      <c r="J26" s="37"/>
      <c r="K26" s="39"/>
      <c r="L26" s="39"/>
      <c r="M26" s="39"/>
      <c r="N26" s="40"/>
      <c r="O26" s="41"/>
      <c r="P26" s="42"/>
      <c r="Q26" s="39"/>
      <c r="R26" s="41"/>
      <c r="S26" s="57"/>
      <c r="T26" s="42"/>
      <c r="U26" s="42"/>
      <c r="V26" s="42"/>
      <c r="W26" s="42"/>
      <c r="X26" s="45"/>
      <c r="Y26" s="37"/>
      <c r="Z26" s="37"/>
      <c r="AA26" s="37"/>
      <c r="AB26" s="37"/>
      <c r="AC26" s="37"/>
      <c r="AD26" s="37"/>
      <c r="AE26" s="37"/>
      <c r="AF26" s="37"/>
      <c r="AG26" s="37"/>
      <c r="AH26" s="46"/>
      <c r="AI26" s="61"/>
      <c r="AJ26" s="66"/>
      <c r="AK26" s="65"/>
      <c r="AL26" s="50">
        <f t="shared" si="1"/>
        <v>44845</v>
      </c>
      <c r="AM26" s="51">
        <f t="shared" si="2"/>
        <v>-9</v>
      </c>
      <c r="AN26" s="52" t="str">
        <f t="shared" si="3"/>
        <v>Pend. Ejec. Trim.
Pend. Just. Trim.
Pend. Evid. Trim.
</v>
      </c>
      <c r="AO26" s="53"/>
      <c r="AP26" s="54"/>
    </row>
    <row r="27" ht="67.5" customHeight="1">
      <c r="A27" s="35"/>
      <c r="B27" s="67"/>
      <c r="C27" s="68"/>
      <c r="D27" s="68"/>
      <c r="E27" s="68"/>
      <c r="F27" s="69"/>
      <c r="G27" s="68"/>
      <c r="H27" s="68"/>
      <c r="I27" s="68"/>
      <c r="J27" s="68"/>
      <c r="K27" s="70"/>
      <c r="L27" s="70"/>
      <c r="M27" s="70"/>
      <c r="N27" s="71"/>
      <c r="O27" s="72"/>
      <c r="P27" s="73"/>
      <c r="Q27" s="70"/>
      <c r="R27" s="72"/>
      <c r="S27" s="74"/>
      <c r="T27" s="73"/>
      <c r="U27" s="73"/>
      <c r="V27" s="73"/>
      <c r="W27" s="73"/>
      <c r="X27" s="75"/>
      <c r="Y27" s="68"/>
      <c r="Z27" s="68"/>
      <c r="AA27" s="68"/>
      <c r="AB27" s="68"/>
      <c r="AC27" s="68"/>
      <c r="AD27" s="68"/>
      <c r="AE27" s="68"/>
      <c r="AF27" s="68"/>
      <c r="AG27" s="68"/>
      <c r="AH27" s="76"/>
      <c r="AI27" s="77"/>
      <c r="AJ27" s="78"/>
      <c r="AK27" s="79"/>
      <c r="AL27" s="80">
        <f t="shared" si="1"/>
        <v>44845</v>
      </c>
      <c r="AM27" s="81">
        <f t="shared" si="2"/>
        <v>-9</v>
      </c>
      <c r="AN27" s="82" t="str">
        <f t="shared" si="3"/>
        <v>Pend. Ejec. Trim.
Pend. Just. Trim.
Pend. Evid. Trim.
</v>
      </c>
      <c r="AO27" s="83"/>
      <c r="AP27" s="54"/>
    </row>
    <row r="28" ht="18.0" customHeight="1">
      <c r="A28" s="101"/>
      <c r="B28" s="173"/>
      <c r="C28" s="173"/>
      <c r="D28" s="173"/>
      <c r="E28" s="173"/>
      <c r="F28" s="174"/>
      <c r="G28" s="173"/>
      <c r="H28" s="173"/>
      <c r="I28" s="173"/>
      <c r="J28" s="173"/>
      <c r="K28" s="175"/>
      <c r="L28" s="175"/>
      <c r="M28" s="175"/>
      <c r="N28" s="176"/>
      <c r="O28" s="177"/>
      <c r="P28" s="177"/>
      <c r="Q28" s="175"/>
      <c r="R28" s="177"/>
      <c r="S28" s="177"/>
      <c r="T28" s="177"/>
      <c r="U28" s="177"/>
      <c r="V28" s="177"/>
      <c r="W28" s="177"/>
      <c r="X28" s="178"/>
      <c r="Y28" s="173"/>
      <c r="Z28" s="173"/>
      <c r="AA28" s="173"/>
      <c r="AB28" s="173"/>
      <c r="AC28" s="173"/>
      <c r="AD28" s="173"/>
      <c r="AE28" s="173"/>
      <c r="AF28" s="173"/>
      <c r="AG28" s="173"/>
      <c r="AH28" s="173"/>
      <c r="AI28" s="179"/>
      <c r="AJ28" s="179"/>
      <c r="AK28" s="179"/>
      <c r="AL28" s="180"/>
      <c r="AM28" s="181"/>
      <c r="AN28" s="180"/>
      <c r="AO28" s="180"/>
      <c r="AP28" s="180"/>
    </row>
  </sheetData>
  <autoFilter ref="$A$3:$AP$27"/>
  <mergeCells count="3">
    <mergeCell ref="B1:C1"/>
    <mergeCell ref="AI2:AK2"/>
    <mergeCell ref="AL2:AO2"/>
  </mergeCells>
  <conditionalFormatting sqref="AM4:AM27 AJ5:AJ7">
    <cfRule type="cellIs" dxfId="0" priority="1" operator="greaterThan">
      <formula>0</formula>
    </cfRule>
  </conditionalFormatting>
  <conditionalFormatting sqref="AM4:AM27 AJ5:AJ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s>
  <printOptions gridLines="1" horizontalCentered="1"/>
  <pageMargins bottom="0.75" footer="0.0" header="0.0" left="0.7" right="0.7" top="0.75"/>
  <pageSetup cellComments="atEnd" orientation="portrait" pageOrder="overThenDown"/>
  <drawing r:id="rId1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364</v>
      </c>
      <c r="D4" s="37" t="s">
        <v>915</v>
      </c>
      <c r="E4" s="37" t="s">
        <v>366</v>
      </c>
      <c r="F4" s="38">
        <v>2.019011000276E12</v>
      </c>
      <c r="G4" s="37" t="s">
        <v>367</v>
      </c>
      <c r="H4" s="37" t="s">
        <v>368</v>
      </c>
      <c r="I4" s="37" t="s">
        <v>369</v>
      </c>
      <c r="J4" s="37" t="s">
        <v>370</v>
      </c>
      <c r="K4" s="39" t="s">
        <v>216</v>
      </c>
      <c r="L4" s="39" t="s">
        <v>325</v>
      </c>
      <c r="M4" s="39" t="s">
        <v>76</v>
      </c>
      <c r="N4" s="40" t="s">
        <v>916</v>
      </c>
      <c r="O4" s="41">
        <v>3582.0</v>
      </c>
      <c r="P4" s="159">
        <v>40.0</v>
      </c>
      <c r="Q4" s="39" t="s">
        <v>917</v>
      </c>
      <c r="R4" s="41" t="s">
        <v>918</v>
      </c>
      <c r="S4" s="43" t="s">
        <v>101</v>
      </c>
      <c r="T4" s="159">
        <v>6.0</v>
      </c>
      <c r="U4" s="159">
        <v>10.0</v>
      </c>
      <c r="V4" s="159">
        <v>12.0</v>
      </c>
      <c r="W4" s="159">
        <v>12.0</v>
      </c>
      <c r="X4" s="45" t="s">
        <v>919</v>
      </c>
      <c r="Y4" s="37" t="s">
        <v>920</v>
      </c>
      <c r="Z4" s="37" t="s">
        <v>921</v>
      </c>
      <c r="AA4" s="37" t="s">
        <v>922</v>
      </c>
      <c r="AB4" s="37" t="s">
        <v>309</v>
      </c>
      <c r="AC4" s="37" t="s">
        <v>179</v>
      </c>
      <c r="AD4" s="37" t="s">
        <v>377</v>
      </c>
      <c r="AE4" s="37" t="s">
        <v>88</v>
      </c>
      <c r="AF4" s="37" t="s">
        <v>311</v>
      </c>
      <c r="AG4" s="37" t="s">
        <v>182</v>
      </c>
      <c r="AH4" s="46" t="s">
        <v>312</v>
      </c>
      <c r="AI4" s="160">
        <v>12.0</v>
      </c>
      <c r="AJ4" s="48" t="s">
        <v>923</v>
      </c>
      <c r="AK4" s="49" t="s">
        <v>924</v>
      </c>
      <c r="AL4" s="50">
        <f t="shared" ref="AL4:AL17" si="1">$AM$1</f>
        <v>44845</v>
      </c>
      <c r="AM4" s="51">
        <f t="shared" ref="AM4:AM17" si="2">AL4-$AN$1</f>
        <v>-9</v>
      </c>
      <c r="AN4" s="52" t="str">
        <f t="shared" ref="AN4:AN9"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296</v>
      </c>
      <c r="D5" s="37" t="s">
        <v>915</v>
      </c>
      <c r="E5" s="37" t="s">
        <v>298</v>
      </c>
      <c r="F5" s="38">
        <v>2.01901100028E12</v>
      </c>
      <c r="G5" s="37" t="s">
        <v>299</v>
      </c>
      <c r="H5" s="37" t="s">
        <v>300</v>
      </c>
      <c r="I5" s="37" t="s">
        <v>342</v>
      </c>
      <c r="J5" s="37" t="s">
        <v>350</v>
      </c>
      <c r="K5" s="39" t="s">
        <v>303</v>
      </c>
      <c r="L5" s="39" t="s">
        <v>75</v>
      </c>
      <c r="M5" s="39" t="s">
        <v>76</v>
      </c>
      <c r="N5" s="40" t="s">
        <v>925</v>
      </c>
      <c r="O5" s="41">
        <v>-7140.0</v>
      </c>
      <c r="P5" s="159">
        <v>324.0</v>
      </c>
      <c r="Q5" s="39" t="s">
        <v>649</v>
      </c>
      <c r="R5" s="41" t="s">
        <v>650</v>
      </c>
      <c r="S5" s="43" t="s">
        <v>101</v>
      </c>
      <c r="T5" s="159">
        <v>64.0</v>
      </c>
      <c r="U5" s="159">
        <v>80.0</v>
      </c>
      <c r="V5" s="159">
        <v>90.0</v>
      </c>
      <c r="W5" s="159">
        <v>90.0</v>
      </c>
      <c r="X5" s="45" t="s">
        <v>919</v>
      </c>
      <c r="Y5" s="37" t="s">
        <v>920</v>
      </c>
      <c r="Z5" s="37" t="s">
        <v>921</v>
      </c>
      <c r="AA5" s="37" t="s">
        <v>922</v>
      </c>
      <c r="AB5" s="37" t="s">
        <v>309</v>
      </c>
      <c r="AC5" s="37" t="s">
        <v>179</v>
      </c>
      <c r="AD5" s="37" t="s">
        <v>377</v>
      </c>
      <c r="AE5" s="37" t="s">
        <v>88</v>
      </c>
      <c r="AF5" s="37" t="s">
        <v>311</v>
      </c>
      <c r="AG5" s="37" t="s">
        <v>182</v>
      </c>
      <c r="AH5" s="46" t="s">
        <v>312</v>
      </c>
      <c r="AI5" s="160">
        <v>92.0</v>
      </c>
      <c r="AJ5" s="55" t="s">
        <v>926</v>
      </c>
      <c r="AK5" s="49" t="s">
        <v>927</v>
      </c>
      <c r="AL5" s="50">
        <f t="shared" si="1"/>
        <v>44845</v>
      </c>
      <c r="AM5" s="51">
        <f t="shared" si="2"/>
        <v>-9</v>
      </c>
      <c r="AN5" s="52" t="str">
        <f t="shared" si="3"/>
        <v>Reporte ok</v>
      </c>
      <c r="AO5" s="53"/>
      <c r="AP5" s="54"/>
    </row>
    <row r="6" ht="67.5" customHeight="1">
      <c r="A6" s="35"/>
      <c r="B6" s="36">
        <v>3.0</v>
      </c>
      <c r="C6" s="37" t="s">
        <v>296</v>
      </c>
      <c r="D6" s="37" t="s">
        <v>915</v>
      </c>
      <c r="E6" s="37" t="s">
        <v>298</v>
      </c>
      <c r="F6" s="38">
        <v>2.01901100028E12</v>
      </c>
      <c r="G6" s="37" t="s">
        <v>299</v>
      </c>
      <c r="H6" s="37" t="s">
        <v>313</v>
      </c>
      <c r="I6" s="37" t="s">
        <v>314</v>
      </c>
      <c r="J6" s="37" t="s">
        <v>315</v>
      </c>
      <c r="K6" s="39" t="s">
        <v>74</v>
      </c>
      <c r="L6" s="39" t="s">
        <v>75</v>
      </c>
      <c r="M6" s="39" t="s">
        <v>76</v>
      </c>
      <c r="N6" s="40" t="s">
        <v>928</v>
      </c>
      <c r="O6" s="41"/>
      <c r="P6" s="159">
        <v>40.0</v>
      </c>
      <c r="Q6" s="39" t="s">
        <v>929</v>
      </c>
      <c r="R6" s="41" t="s">
        <v>930</v>
      </c>
      <c r="S6" s="57" t="s">
        <v>101</v>
      </c>
      <c r="T6" s="159">
        <v>6.0</v>
      </c>
      <c r="U6" s="159">
        <v>10.0</v>
      </c>
      <c r="V6" s="159">
        <v>15.0</v>
      </c>
      <c r="W6" s="159">
        <v>9.0</v>
      </c>
      <c r="X6" s="45" t="s">
        <v>919</v>
      </c>
      <c r="Y6" s="37" t="s">
        <v>920</v>
      </c>
      <c r="Z6" s="37" t="s">
        <v>921</v>
      </c>
      <c r="AA6" s="37" t="s">
        <v>922</v>
      </c>
      <c r="AB6" s="37" t="s">
        <v>309</v>
      </c>
      <c r="AC6" s="37" t="s">
        <v>179</v>
      </c>
      <c r="AD6" s="37" t="s">
        <v>377</v>
      </c>
      <c r="AE6" s="37" t="s">
        <v>88</v>
      </c>
      <c r="AF6" s="37" t="s">
        <v>311</v>
      </c>
      <c r="AG6" s="37" t="s">
        <v>182</v>
      </c>
      <c r="AH6" s="46" t="s">
        <v>312</v>
      </c>
      <c r="AI6" s="160">
        <v>15.0</v>
      </c>
      <c r="AJ6" s="58" t="s">
        <v>931</v>
      </c>
      <c r="AK6" s="60" t="s">
        <v>932</v>
      </c>
      <c r="AL6" s="50">
        <f t="shared" si="1"/>
        <v>44845</v>
      </c>
      <c r="AM6" s="51">
        <f t="shared" si="2"/>
        <v>-9</v>
      </c>
      <c r="AN6" s="52" t="str">
        <f t="shared" si="3"/>
        <v>Reporte ok</v>
      </c>
      <c r="AO6" s="53"/>
      <c r="AP6" s="54"/>
    </row>
    <row r="7" ht="67.5" customHeight="1">
      <c r="A7" s="35"/>
      <c r="B7" s="36">
        <v>4.0</v>
      </c>
      <c r="C7" s="37" t="s">
        <v>296</v>
      </c>
      <c r="D7" s="37" t="s">
        <v>915</v>
      </c>
      <c r="E7" s="37" t="s">
        <v>298</v>
      </c>
      <c r="F7" s="38">
        <v>2.01901100028E12</v>
      </c>
      <c r="G7" s="37" t="s">
        <v>299</v>
      </c>
      <c r="H7" s="37" t="s">
        <v>300</v>
      </c>
      <c r="I7" s="37" t="s">
        <v>342</v>
      </c>
      <c r="J7" s="37" t="s">
        <v>343</v>
      </c>
      <c r="K7" s="39" t="s">
        <v>74</v>
      </c>
      <c r="L7" s="39" t="s">
        <v>75</v>
      </c>
      <c r="M7" s="39" t="s">
        <v>76</v>
      </c>
      <c r="N7" s="40" t="s">
        <v>933</v>
      </c>
      <c r="O7" s="41"/>
      <c r="P7" s="159">
        <v>80.0</v>
      </c>
      <c r="Q7" s="39" t="s">
        <v>934</v>
      </c>
      <c r="R7" s="41" t="s">
        <v>918</v>
      </c>
      <c r="S7" s="57" t="s">
        <v>101</v>
      </c>
      <c r="T7" s="159">
        <v>12.0</v>
      </c>
      <c r="U7" s="159">
        <v>23.0</v>
      </c>
      <c r="V7" s="159">
        <v>22.0</v>
      </c>
      <c r="W7" s="159">
        <v>23.0</v>
      </c>
      <c r="X7" s="45" t="s">
        <v>919</v>
      </c>
      <c r="Y7" s="37" t="s">
        <v>920</v>
      </c>
      <c r="Z7" s="37" t="s">
        <v>921</v>
      </c>
      <c r="AA7" s="37" t="s">
        <v>922</v>
      </c>
      <c r="AB7" s="37" t="s">
        <v>309</v>
      </c>
      <c r="AC7" s="37" t="s">
        <v>179</v>
      </c>
      <c r="AD7" s="37" t="s">
        <v>377</v>
      </c>
      <c r="AE7" s="37" t="s">
        <v>88</v>
      </c>
      <c r="AF7" s="37" t="s">
        <v>311</v>
      </c>
      <c r="AG7" s="37" t="s">
        <v>182</v>
      </c>
      <c r="AH7" s="46" t="s">
        <v>312</v>
      </c>
      <c r="AI7" s="160">
        <v>22.0</v>
      </c>
      <c r="AJ7" s="58" t="s">
        <v>935</v>
      </c>
      <c r="AK7" s="60" t="s">
        <v>936</v>
      </c>
      <c r="AL7" s="50">
        <f t="shared" si="1"/>
        <v>44845</v>
      </c>
      <c r="AM7" s="51">
        <f t="shared" si="2"/>
        <v>-9</v>
      </c>
      <c r="AN7" s="52" t="str">
        <f t="shared" si="3"/>
        <v>Reporte ok</v>
      </c>
      <c r="AO7" s="53"/>
      <c r="AP7" s="54"/>
    </row>
    <row r="8" ht="67.5" customHeight="1">
      <c r="A8" s="35"/>
      <c r="B8" s="36">
        <v>5.0</v>
      </c>
      <c r="C8" s="37" t="s">
        <v>296</v>
      </c>
      <c r="D8" s="37" t="s">
        <v>915</v>
      </c>
      <c r="E8" s="37" t="s">
        <v>298</v>
      </c>
      <c r="F8" s="38">
        <v>2.01901100028E12</v>
      </c>
      <c r="G8" s="37" t="s">
        <v>299</v>
      </c>
      <c r="H8" s="37" t="s">
        <v>300</v>
      </c>
      <c r="I8" s="37" t="s">
        <v>342</v>
      </c>
      <c r="J8" s="37" t="s">
        <v>343</v>
      </c>
      <c r="K8" s="39" t="s">
        <v>74</v>
      </c>
      <c r="L8" s="39" t="s">
        <v>75</v>
      </c>
      <c r="M8" s="39" t="s">
        <v>76</v>
      </c>
      <c r="N8" s="40" t="s">
        <v>937</v>
      </c>
      <c r="O8" s="41"/>
      <c r="P8" s="159">
        <v>500.0</v>
      </c>
      <c r="Q8" s="39" t="s">
        <v>938</v>
      </c>
      <c r="R8" s="41" t="s">
        <v>918</v>
      </c>
      <c r="S8" s="57" t="s">
        <v>101</v>
      </c>
      <c r="T8" s="159">
        <v>82.0</v>
      </c>
      <c r="U8" s="159">
        <v>110.0</v>
      </c>
      <c r="V8" s="159">
        <v>170.0</v>
      </c>
      <c r="W8" s="159">
        <v>138.0</v>
      </c>
      <c r="X8" s="45" t="s">
        <v>919</v>
      </c>
      <c r="Y8" s="37" t="s">
        <v>920</v>
      </c>
      <c r="Z8" s="37" t="s">
        <v>921</v>
      </c>
      <c r="AA8" s="37" t="s">
        <v>922</v>
      </c>
      <c r="AB8" s="37" t="s">
        <v>309</v>
      </c>
      <c r="AC8" s="37" t="s">
        <v>179</v>
      </c>
      <c r="AD8" s="37" t="s">
        <v>377</v>
      </c>
      <c r="AE8" s="37" t="s">
        <v>88</v>
      </c>
      <c r="AF8" s="37" t="s">
        <v>311</v>
      </c>
      <c r="AG8" s="37" t="s">
        <v>182</v>
      </c>
      <c r="AH8" s="46" t="s">
        <v>312</v>
      </c>
      <c r="AI8" s="160">
        <v>200.0</v>
      </c>
      <c r="AJ8" s="58" t="s">
        <v>939</v>
      </c>
      <c r="AK8" s="60" t="s">
        <v>940</v>
      </c>
      <c r="AL8" s="50">
        <f t="shared" si="1"/>
        <v>44845</v>
      </c>
      <c r="AM8" s="51">
        <f t="shared" si="2"/>
        <v>-9</v>
      </c>
      <c r="AN8" s="52" t="str">
        <f t="shared" si="3"/>
        <v>Reporte ok</v>
      </c>
      <c r="AO8" s="53"/>
      <c r="AP8" s="54"/>
    </row>
    <row r="9" ht="67.5" customHeight="1">
      <c r="A9" s="35"/>
      <c r="B9" s="36">
        <v>6.0</v>
      </c>
      <c r="C9" s="37" t="s">
        <v>364</v>
      </c>
      <c r="D9" s="37" t="s">
        <v>915</v>
      </c>
      <c r="E9" s="37" t="s">
        <v>366</v>
      </c>
      <c r="F9" s="38">
        <v>2.019011000276E12</v>
      </c>
      <c r="G9" s="37" t="s">
        <v>367</v>
      </c>
      <c r="H9" s="37" t="s">
        <v>368</v>
      </c>
      <c r="I9" s="37" t="s">
        <v>369</v>
      </c>
      <c r="J9" s="37" t="s">
        <v>370</v>
      </c>
      <c r="K9" s="39" t="s">
        <v>74</v>
      </c>
      <c r="L9" s="39" t="s">
        <v>75</v>
      </c>
      <c r="M9" s="39" t="s">
        <v>76</v>
      </c>
      <c r="N9" s="40" t="s">
        <v>941</v>
      </c>
      <c r="O9" s="41"/>
      <c r="P9" s="159">
        <v>650.0</v>
      </c>
      <c r="Q9" s="39" t="s">
        <v>942</v>
      </c>
      <c r="R9" s="41" t="s">
        <v>918</v>
      </c>
      <c r="S9" s="57" t="s">
        <v>101</v>
      </c>
      <c r="T9" s="159">
        <v>117.0</v>
      </c>
      <c r="U9" s="159">
        <v>150.0</v>
      </c>
      <c r="V9" s="159">
        <v>200.0</v>
      </c>
      <c r="W9" s="159">
        <v>183.0</v>
      </c>
      <c r="X9" s="45" t="s">
        <v>919</v>
      </c>
      <c r="Y9" s="37" t="s">
        <v>920</v>
      </c>
      <c r="Z9" s="37" t="s">
        <v>921</v>
      </c>
      <c r="AA9" s="37" t="s">
        <v>922</v>
      </c>
      <c r="AB9" s="37" t="s">
        <v>309</v>
      </c>
      <c r="AC9" s="37" t="s">
        <v>179</v>
      </c>
      <c r="AD9" s="37" t="s">
        <v>377</v>
      </c>
      <c r="AE9" s="37" t="s">
        <v>88</v>
      </c>
      <c r="AF9" s="37" t="s">
        <v>311</v>
      </c>
      <c r="AG9" s="37" t="s">
        <v>182</v>
      </c>
      <c r="AH9" s="46" t="s">
        <v>312</v>
      </c>
      <c r="AI9" s="160">
        <v>200.0</v>
      </c>
      <c r="AJ9" s="58" t="s">
        <v>943</v>
      </c>
      <c r="AK9" s="60" t="s">
        <v>944</v>
      </c>
      <c r="AL9" s="50">
        <f t="shared" si="1"/>
        <v>44845</v>
      </c>
      <c r="AM9" s="51">
        <f t="shared" si="2"/>
        <v>-9</v>
      </c>
      <c r="AN9" s="52" t="str">
        <f t="shared" si="3"/>
        <v>Reporte ok</v>
      </c>
      <c r="AO9" s="53"/>
      <c r="AP9" s="54"/>
    </row>
    <row r="10" ht="67.5" customHeight="1">
      <c r="A10" s="35"/>
      <c r="B10" s="36">
        <v>7.0</v>
      </c>
      <c r="C10" s="37" t="s">
        <v>364</v>
      </c>
      <c r="D10" s="37" t="s">
        <v>915</v>
      </c>
      <c r="E10" s="37" t="s">
        <v>366</v>
      </c>
      <c r="F10" s="38">
        <v>2.019011000276E12</v>
      </c>
      <c r="G10" s="37" t="s">
        <v>367</v>
      </c>
      <c r="H10" s="37" t="s">
        <v>368</v>
      </c>
      <c r="I10" s="37" t="s">
        <v>369</v>
      </c>
      <c r="J10" s="37" t="s">
        <v>370</v>
      </c>
      <c r="K10" s="39" t="s">
        <v>74</v>
      </c>
      <c r="L10" s="39" t="s">
        <v>75</v>
      </c>
      <c r="M10" s="39" t="s">
        <v>76</v>
      </c>
      <c r="N10" s="40" t="s">
        <v>945</v>
      </c>
      <c r="O10" s="41"/>
      <c r="P10" s="159">
        <v>25.0</v>
      </c>
      <c r="Q10" s="39" t="s">
        <v>946</v>
      </c>
      <c r="R10" s="41" t="s">
        <v>918</v>
      </c>
      <c r="S10" s="57" t="s">
        <v>101</v>
      </c>
      <c r="T10" s="159">
        <v>6.0</v>
      </c>
      <c r="U10" s="159">
        <v>5.0</v>
      </c>
      <c r="V10" s="159">
        <v>7.0</v>
      </c>
      <c r="W10" s="159">
        <v>7.0</v>
      </c>
      <c r="X10" s="45" t="s">
        <v>919</v>
      </c>
      <c r="Y10" s="37" t="s">
        <v>920</v>
      </c>
      <c r="Z10" s="37" t="s">
        <v>921</v>
      </c>
      <c r="AA10" s="37" t="s">
        <v>922</v>
      </c>
      <c r="AB10" s="37" t="s">
        <v>309</v>
      </c>
      <c r="AC10" s="37" t="s">
        <v>179</v>
      </c>
      <c r="AD10" s="37" t="s">
        <v>377</v>
      </c>
      <c r="AE10" s="37" t="s">
        <v>88</v>
      </c>
      <c r="AF10" s="37" t="s">
        <v>311</v>
      </c>
      <c r="AG10" s="37" t="s">
        <v>182</v>
      </c>
      <c r="AH10" s="46" t="s">
        <v>312</v>
      </c>
      <c r="AI10" s="160">
        <v>7.0</v>
      </c>
      <c r="AJ10" s="58" t="s">
        <v>947</v>
      </c>
      <c r="AK10" s="60" t="s">
        <v>948</v>
      </c>
      <c r="AL10" s="50">
        <f t="shared" si="1"/>
        <v>44845</v>
      </c>
      <c r="AM10" s="51">
        <f t="shared" si="2"/>
        <v>-9</v>
      </c>
      <c r="AN10" s="52" t="str">
        <f>IF(ISBLANK(AI10),"Pend. Ejec. Trim."&amp;CHAR(10),)&amp;
IF(ISBLANK(AJ11),"Pend. Just. Trim."&amp;CHAR(10),)&amp;
IF(ISBLANK(AK10),"Pend. Evid. Trim."&amp;CHAR(10),)&amp;
IF(ISBLANK(#REF!),"Pend. Ejec. Año"&amp;CHAR(10),)&amp;
IF(ISBLANK(#REF!),"Pend. Evid. Año",)&amp;
IF(OR(ISBLANK(AI10),ISBLANK(AJ11),ISBLANK(AK10),ISBLANK(#REF!),ISBLANK(#REF!)),,"Reporte ok")</f>
        <v>Reporte ok</v>
      </c>
      <c r="AO10" s="53"/>
      <c r="AP10" s="54"/>
    </row>
    <row r="11" ht="67.5" customHeight="1">
      <c r="A11" s="35"/>
      <c r="B11" s="36">
        <v>8.0</v>
      </c>
      <c r="C11" s="37" t="s">
        <v>296</v>
      </c>
      <c r="D11" s="37" t="s">
        <v>915</v>
      </c>
      <c r="E11" s="37" t="s">
        <v>298</v>
      </c>
      <c r="F11" s="38">
        <v>2.01901100028E12</v>
      </c>
      <c r="G11" s="37" t="s">
        <v>299</v>
      </c>
      <c r="H11" s="37" t="s">
        <v>313</v>
      </c>
      <c r="I11" s="37" t="s">
        <v>314</v>
      </c>
      <c r="J11" s="37" t="s">
        <v>315</v>
      </c>
      <c r="K11" s="39" t="s">
        <v>74</v>
      </c>
      <c r="L11" s="39" t="s">
        <v>75</v>
      </c>
      <c r="M11" s="39" t="s">
        <v>76</v>
      </c>
      <c r="N11" s="40" t="s">
        <v>949</v>
      </c>
      <c r="O11" s="41"/>
      <c r="P11" s="159">
        <v>33.0</v>
      </c>
      <c r="Q11" s="39" t="s">
        <v>950</v>
      </c>
      <c r="R11" s="41" t="s">
        <v>951</v>
      </c>
      <c r="S11" s="57" t="s">
        <v>101</v>
      </c>
      <c r="T11" s="159">
        <v>3.0</v>
      </c>
      <c r="U11" s="159">
        <v>10.0</v>
      </c>
      <c r="V11" s="159">
        <v>10.0</v>
      </c>
      <c r="W11" s="159">
        <v>10.0</v>
      </c>
      <c r="X11" s="45" t="s">
        <v>919</v>
      </c>
      <c r="Y11" s="37" t="s">
        <v>920</v>
      </c>
      <c r="Z11" s="37" t="s">
        <v>921</v>
      </c>
      <c r="AA11" s="37" t="s">
        <v>922</v>
      </c>
      <c r="AB11" s="37" t="s">
        <v>309</v>
      </c>
      <c r="AC11" s="37" t="s">
        <v>179</v>
      </c>
      <c r="AD11" s="37" t="s">
        <v>377</v>
      </c>
      <c r="AE11" s="37" t="s">
        <v>88</v>
      </c>
      <c r="AF11" s="37" t="s">
        <v>311</v>
      </c>
      <c r="AG11" s="37" t="s">
        <v>182</v>
      </c>
      <c r="AH11" s="46" t="s">
        <v>312</v>
      </c>
      <c r="AI11" s="160">
        <v>10.0</v>
      </c>
      <c r="AJ11" s="58" t="s">
        <v>952</v>
      </c>
      <c r="AK11" s="60" t="s">
        <v>953</v>
      </c>
      <c r="AL11" s="50">
        <f t="shared" si="1"/>
        <v>44845</v>
      </c>
      <c r="AM11" s="51">
        <f t="shared" si="2"/>
        <v>-9</v>
      </c>
      <c r="AN11" s="52" t="str">
        <f>IF(ISBLANK(AI11),"Pend. Ejec. Trim."&amp;CHAR(10),)&amp;
IF(ISBLANK(#REF!),"Pend. Just. Trim."&amp;CHAR(10),)&amp;
IF(ISBLANK(AK11),"Pend. Evid. Trim."&amp;CHAR(10),)&amp;
IF(ISBLANK(#REF!),"Pend. Ejec. Año"&amp;CHAR(10),)&amp;
IF(ISBLANK(#REF!),"Pend. Evid. Año",)&amp;
IF(OR(ISBLANK(AI11),ISBLANK(#REF!),ISBLANK(AK11),ISBLANK(#REF!),ISBLANK(#REF!)),,"Reporte ok")</f>
        <v>Reporte ok</v>
      </c>
      <c r="AO11" s="53"/>
      <c r="AP11" s="54"/>
    </row>
    <row r="12" ht="67.5" customHeight="1">
      <c r="A12" s="35"/>
      <c r="B12" s="36">
        <v>9.0</v>
      </c>
      <c r="C12" s="37" t="s">
        <v>364</v>
      </c>
      <c r="D12" s="37" t="s">
        <v>915</v>
      </c>
      <c r="E12" s="37" t="s">
        <v>366</v>
      </c>
      <c r="F12" s="38">
        <v>2.019011000276E12</v>
      </c>
      <c r="G12" s="37" t="s">
        <v>367</v>
      </c>
      <c r="H12" s="37" t="s">
        <v>380</v>
      </c>
      <c r="I12" s="37" t="s">
        <v>381</v>
      </c>
      <c r="J12" s="37" t="s">
        <v>400</v>
      </c>
      <c r="K12" s="39" t="s">
        <v>303</v>
      </c>
      <c r="L12" s="39" t="s">
        <v>75</v>
      </c>
      <c r="M12" s="39" t="s">
        <v>76</v>
      </c>
      <c r="N12" s="40" t="s">
        <v>383</v>
      </c>
      <c r="O12" s="41">
        <v>157.0</v>
      </c>
      <c r="P12" s="159">
        <v>700.0</v>
      </c>
      <c r="Q12" s="39" t="s">
        <v>873</v>
      </c>
      <c r="R12" s="41" t="s">
        <v>954</v>
      </c>
      <c r="S12" s="57" t="s">
        <v>101</v>
      </c>
      <c r="T12" s="159">
        <v>141.0</v>
      </c>
      <c r="U12" s="159">
        <v>198.0</v>
      </c>
      <c r="V12" s="159">
        <v>189.0</v>
      </c>
      <c r="W12" s="159">
        <v>172.0</v>
      </c>
      <c r="X12" s="45" t="s">
        <v>919</v>
      </c>
      <c r="Y12" s="37" t="s">
        <v>920</v>
      </c>
      <c r="Z12" s="37" t="s">
        <v>921</v>
      </c>
      <c r="AA12" s="37" t="s">
        <v>922</v>
      </c>
      <c r="AB12" s="37" t="s">
        <v>309</v>
      </c>
      <c r="AC12" s="37" t="s">
        <v>179</v>
      </c>
      <c r="AD12" s="37" t="s">
        <v>377</v>
      </c>
      <c r="AE12" s="37" t="s">
        <v>88</v>
      </c>
      <c r="AF12" s="37" t="s">
        <v>311</v>
      </c>
      <c r="AG12" s="37" t="s">
        <v>182</v>
      </c>
      <c r="AH12" s="46" t="s">
        <v>312</v>
      </c>
      <c r="AI12" s="160">
        <v>252.0</v>
      </c>
      <c r="AJ12" s="58" t="s">
        <v>955</v>
      </c>
      <c r="AK12" s="60" t="s">
        <v>956</v>
      </c>
      <c r="AL12" s="50">
        <f t="shared" si="1"/>
        <v>44845</v>
      </c>
      <c r="AM12" s="51">
        <f t="shared" si="2"/>
        <v>-9</v>
      </c>
      <c r="AN12" s="52" t="str">
        <f t="shared" ref="AN12:AN17" si="4">IF(ISBLANK(AI12),"Pend. Ejec. Trim."&amp;CHAR(10),)&amp;
IF(ISBLANK(AJ12),"Pend. Just. Trim."&amp;CHAR(10),)&amp;
IF(ISBLANK(AK12),"Pend. Evid. Trim."&amp;CHAR(10),)&amp;
IF(ISBLANK(#REF!),"Pend. Ejec. Año"&amp;CHAR(10),)&amp;
IF(ISBLANK(#REF!),"Pend. Evid. Año",)&amp;
IF(OR(ISBLANK(AI12),ISBLANK(AJ12),ISBLANK(AK12),ISBLANK(#REF!),ISBLANK(#REF!)),,"Reporte ok")</f>
        <v>Reporte ok</v>
      </c>
      <c r="AO12" s="53"/>
      <c r="AP12" s="54"/>
    </row>
    <row r="13" ht="67.5" customHeight="1">
      <c r="A13" s="35"/>
      <c r="B13" s="36">
        <v>10.0</v>
      </c>
      <c r="C13" s="37" t="s">
        <v>296</v>
      </c>
      <c r="D13" s="37" t="s">
        <v>915</v>
      </c>
      <c r="E13" s="37" t="s">
        <v>298</v>
      </c>
      <c r="F13" s="38">
        <v>2.01901100028E12</v>
      </c>
      <c r="G13" s="37" t="s">
        <v>299</v>
      </c>
      <c r="H13" s="37" t="s">
        <v>300</v>
      </c>
      <c r="I13" s="37" t="s">
        <v>301</v>
      </c>
      <c r="J13" s="37" t="s">
        <v>329</v>
      </c>
      <c r="K13" s="39" t="s">
        <v>216</v>
      </c>
      <c r="L13" s="39" t="s">
        <v>75</v>
      </c>
      <c r="M13" s="39" t="s">
        <v>76</v>
      </c>
      <c r="N13" s="40" t="s">
        <v>897</v>
      </c>
      <c r="O13" s="41"/>
      <c r="P13" s="159">
        <v>22.0</v>
      </c>
      <c r="Q13" s="39" t="s">
        <v>702</v>
      </c>
      <c r="R13" s="41" t="s">
        <v>957</v>
      </c>
      <c r="S13" s="57" t="s">
        <v>101</v>
      </c>
      <c r="T13" s="159">
        <v>2.0</v>
      </c>
      <c r="U13" s="159">
        <v>6.0</v>
      </c>
      <c r="V13" s="159">
        <v>8.0</v>
      </c>
      <c r="W13" s="159">
        <v>6.0</v>
      </c>
      <c r="X13" s="45" t="s">
        <v>919</v>
      </c>
      <c r="Y13" s="37" t="s">
        <v>920</v>
      </c>
      <c r="Z13" s="37" t="s">
        <v>921</v>
      </c>
      <c r="AA13" s="37" t="s">
        <v>922</v>
      </c>
      <c r="AB13" s="37" t="s">
        <v>309</v>
      </c>
      <c r="AC13" s="37" t="s">
        <v>179</v>
      </c>
      <c r="AD13" s="37" t="s">
        <v>377</v>
      </c>
      <c r="AE13" s="37" t="s">
        <v>88</v>
      </c>
      <c r="AF13" s="37" t="s">
        <v>311</v>
      </c>
      <c r="AG13" s="37" t="s">
        <v>182</v>
      </c>
      <c r="AH13" s="46" t="s">
        <v>312</v>
      </c>
      <c r="AI13" s="160">
        <v>8.0</v>
      </c>
      <c r="AJ13" s="58" t="s">
        <v>958</v>
      </c>
      <c r="AK13" s="60" t="s">
        <v>959</v>
      </c>
      <c r="AL13" s="50">
        <f t="shared" si="1"/>
        <v>44845</v>
      </c>
      <c r="AM13" s="51">
        <f t="shared" si="2"/>
        <v>-9</v>
      </c>
      <c r="AN13" s="52" t="str">
        <f t="shared" si="4"/>
        <v>Reporte ok</v>
      </c>
      <c r="AO13" s="53"/>
      <c r="AP13" s="54"/>
    </row>
    <row r="14" ht="67.5" customHeight="1">
      <c r="A14" s="35"/>
      <c r="B14" s="36">
        <v>11.0</v>
      </c>
      <c r="C14" s="37" t="s">
        <v>296</v>
      </c>
      <c r="D14" s="37" t="s">
        <v>915</v>
      </c>
      <c r="E14" s="37" t="s">
        <v>298</v>
      </c>
      <c r="F14" s="38">
        <v>2.01901100028E12</v>
      </c>
      <c r="G14" s="37" t="s">
        <v>299</v>
      </c>
      <c r="H14" s="37" t="s">
        <v>313</v>
      </c>
      <c r="I14" s="37" t="s">
        <v>314</v>
      </c>
      <c r="J14" s="37" t="s">
        <v>315</v>
      </c>
      <c r="K14" s="39" t="s">
        <v>74</v>
      </c>
      <c r="L14" s="39" t="s">
        <v>325</v>
      </c>
      <c r="M14" s="39" t="s">
        <v>76</v>
      </c>
      <c r="N14" s="40" t="s">
        <v>801</v>
      </c>
      <c r="O14" s="41"/>
      <c r="P14" s="159">
        <v>50.0</v>
      </c>
      <c r="Q14" s="39" t="s">
        <v>802</v>
      </c>
      <c r="R14" s="41" t="s">
        <v>803</v>
      </c>
      <c r="S14" s="57" t="s">
        <v>101</v>
      </c>
      <c r="T14" s="159">
        <v>5.0</v>
      </c>
      <c r="U14" s="159">
        <v>15.0</v>
      </c>
      <c r="V14" s="159">
        <v>20.0</v>
      </c>
      <c r="W14" s="159">
        <v>10.0</v>
      </c>
      <c r="X14" s="45" t="s">
        <v>919</v>
      </c>
      <c r="Y14" s="37" t="s">
        <v>920</v>
      </c>
      <c r="Z14" s="37" t="s">
        <v>921</v>
      </c>
      <c r="AA14" s="37" t="s">
        <v>922</v>
      </c>
      <c r="AB14" s="37" t="s">
        <v>309</v>
      </c>
      <c r="AC14" s="37" t="s">
        <v>179</v>
      </c>
      <c r="AD14" s="37" t="s">
        <v>377</v>
      </c>
      <c r="AE14" s="37" t="s">
        <v>88</v>
      </c>
      <c r="AF14" s="37" t="s">
        <v>311</v>
      </c>
      <c r="AG14" s="37" t="s">
        <v>182</v>
      </c>
      <c r="AH14" s="46" t="s">
        <v>312</v>
      </c>
      <c r="AI14" s="160">
        <v>20.0</v>
      </c>
      <c r="AJ14" s="58" t="s">
        <v>960</v>
      </c>
      <c r="AK14" s="60" t="s">
        <v>961</v>
      </c>
      <c r="AL14" s="50">
        <f t="shared" si="1"/>
        <v>44845</v>
      </c>
      <c r="AM14" s="51">
        <f t="shared" si="2"/>
        <v>-9</v>
      </c>
      <c r="AN14" s="52" t="str">
        <f t="shared" si="4"/>
        <v>Reporte ok</v>
      </c>
      <c r="AO14" s="53"/>
      <c r="AP14" s="54"/>
    </row>
    <row r="15" ht="67.5" customHeight="1">
      <c r="A15" s="35"/>
      <c r="B15" s="36">
        <v>12.0</v>
      </c>
      <c r="C15" s="37" t="s">
        <v>296</v>
      </c>
      <c r="D15" s="37" t="s">
        <v>915</v>
      </c>
      <c r="E15" s="37" t="s">
        <v>298</v>
      </c>
      <c r="F15" s="38">
        <v>2.01901100028E12</v>
      </c>
      <c r="G15" s="37" t="s">
        <v>299</v>
      </c>
      <c r="H15" s="37" t="s">
        <v>300</v>
      </c>
      <c r="I15" s="37" t="s">
        <v>342</v>
      </c>
      <c r="J15" s="37" t="s">
        <v>350</v>
      </c>
      <c r="K15" s="39" t="s">
        <v>216</v>
      </c>
      <c r="L15" s="39" t="s">
        <v>75</v>
      </c>
      <c r="M15" s="39" t="s">
        <v>76</v>
      </c>
      <c r="N15" s="40" t="s">
        <v>806</v>
      </c>
      <c r="O15" s="41"/>
      <c r="P15" s="42">
        <v>1000.0</v>
      </c>
      <c r="Q15" s="39" t="s">
        <v>766</v>
      </c>
      <c r="R15" s="41" t="s">
        <v>807</v>
      </c>
      <c r="S15" s="57" t="s">
        <v>101</v>
      </c>
      <c r="T15" s="159">
        <v>100.0</v>
      </c>
      <c r="U15" s="159">
        <v>350.0</v>
      </c>
      <c r="V15" s="42">
        <v>150.0</v>
      </c>
      <c r="W15" s="159">
        <v>400.0</v>
      </c>
      <c r="X15" s="45" t="s">
        <v>919</v>
      </c>
      <c r="Y15" s="37" t="s">
        <v>920</v>
      </c>
      <c r="Z15" s="37" t="s">
        <v>921</v>
      </c>
      <c r="AA15" s="37" t="s">
        <v>922</v>
      </c>
      <c r="AB15" s="37" t="s">
        <v>309</v>
      </c>
      <c r="AC15" s="37" t="s">
        <v>179</v>
      </c>
      <c r="AD15" s="37" t="s">
        <v>377</v>
      </c>
      <c r="AE15" s="37" t="s">
        <v>88</v>
      </c>
      <c r="AF15" s="37" t="s">
        <v>311</v>
      </c>
      <c r="AG15" s="37" t="s">
        <v>182</v>
      </c>
      <c r="AH15" s="46" t="s">
        <v>312</v>
      </c>
      <c r="AI15" s="61">
        <v>143.0</v>
      </c>
      <c r="AJ15" s="58" t="s">
        <v>962</v>
      </c>
      <c r="AK15" s="60" t="s">
        <v>963</v>
      </c>
      <c r="AL15" s="50">
        <f t="shared" si="1"/>
        <v>44845</v>
      </c>
      <c r="AM15" s="51">
        <f t="shared" si="2"/>
        <v>-9</v>
      </c>
      <c r="AN15" s="52" t="str">
        <f t="shared" si="4"/>
        <v>Reporte ok</v>
      </c>
      <c r="AO15" s="53"/>
      <c r="AP15" s="54"/>
    </row>
    <row r="16" ht="67.5" customHeight="1">
      <c r="A16" s="35"/>
      <c r="B16" s="36">
        <v>13.0</v>
      </c>
      <c r="C16" s="37" t="s">
        <v>296</v>
      </c>
      <c r="D16" s="37" t="s">
        <v>915</v>
      </c>
      <c r="E16" s="37" t="s">
        <v>298</v>
      </c>
      <c r="F16" s="38">
        <v>2.01901100028E12</v>
      </c>
      <c r="G16" s="37" t="s">
        <v>299</v>
      </c>
      <c r="H16" s="37" t="s">
        <v>300</v>
      </c>
      <c r="I16" s="37" t="s">
        <v>342</v>
      </c>
      <c r="J16" s="37" t="s">
        <v>350</v>
      </c>
      <c r="K16" s="39" t="s">
        <v>303</v>
      </c>
      <c r="L16" s="39" t="s">
        <v>75</v>
      </c>
      <c r="M16" s="39" t="s">
        <v>76</v>
      </c>
      <c r="N16" s="40" t="s">
        <v>964</v>
      </c>
      <c r="O16" s="41"/>
      <c r="P16" s="42">
        <v>2900.0</v>
      </c>
      <c r="Q16" s="39" t="s">
        <v>845</v>
      </c>
      <c r="R16" s="41" t="s">
        <v>965</v>
      </c>
      <c r="S16" s="57" t="s">
        <v>101</v>
      </c>
      <c r="T16" s="159">
        <v>150.0</v>
      </c>
      <c r="U16" s="159">
        <v>600.0</v>
      </c>
      <c r="V16" s="42">
        <v>1150.0</v>
      </c>
      <c r="W16" s="159">
        <v>1000.0</v>
      </c>
      <c r="X16" s="45" t="s">
        <v>919</v>
      </c>
      <c r="Y16" s="37" t="s">
        <v>920</v>
      </c>
      <c r="Z16" s="37" t="s">
        <v>921</v>
      </c>
      <c r="AA16" s="37" t="s">
        <v>922</v>
      </c>
      <c r="AB16" s="37" t="s">
        <v>309</v>
      </c>
      <c r="AC16" s="37" t="s">
        <v>179</v>
      </c>
      <c r="AD16" s="37" t="s">
        <v>377</v>
      </c>
      <c r="AE16" s="37" t="s">
        <v>88</v>
      </c>
      <c r="AF16" s="37" t="s">
        <v>311</v>
      </c>
      <c r="AG16" s="37" t="s">
        <v>182</v>
      </c>
      <c r="AH16" s="46" t="s">
        <v>312</v>
      </c>
      <c r="AI16" s="61">
        <v>445.0</v>
      </c>
      <c r="AJ16" s="58" t="s">
        <v>966</v>
      </c>
      <c r="AK16" s="60" t="s">
        <v>967</v>
      </c>
      <c r="AL16" s="50">
        <f t="shared" si="1"/>
        <v>44845</v>
      </c>
      <c r="AM16" s="51">
        <f t="shared" si="2"/>
        <v>-9</v>
      </c>
      <c r="AN16" s="52" t="str">
        <f t="shared" si="4"/>
        <v>Reporte ok</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4"/>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K13 AM4:AM17 AK15">
    <cfRule type="cellIs" dxfId="0" priority="1" operator="greaterThan">
      <formula>0</formula>
    </cfRule>
  </conditionalFormatting>
  <conditionalFormatting sqref="AJ4:AK13 AM4:AM17 AK15">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s>
  <printOptions gridLines="1" horizontalCentered="1"/>
  <pageMargins bottom="0.75" footer="0.0" header="0.0" left="0.7" right="0.7" top="0.75"/>
  <pageSetup cellComments="atEnd" orientation="portrait" pageOrder="overThenDown"/>
  <drawing r:id="rId14"/>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296</v>
      </c>
      <c r="D4" s="37" t="s">
        <v>968</v>
      </c>
      <c r="E4" s="37" t="s">
        <v>298</v>
      </c>
      <c r="F4" s="38">
        <v>2.01901100028E12</v>
      </c>
      <c r="G4" s="37" t="s">
        <v>299</v>
      </c>
      <c r="H4" s="37" t="s">
        <v>300</v>
      </c>
      <c r="I4" s="37" t="s">
        <v>342</v>
      </c>
      <c r="J4" s="37" t="s">
        <v>350</v>
      </c>
      <c r="K4" s="39" t="s">
        <v>303</v>
      </c>
      <c r="L4" s="39" t="s">
        <v>75</v>
      </c>
      <c r="M4" s="39" t="s">
        <v>76</v>
      </c>
      <c r="N4" s="40" t="s">
        <v>648</v>
      </c>
      <c r="O4" s="41">
        <v>-7140.0</v>
      </c>
      <c r="P4" s="42">
        <v>250.0</v>
      </c>
      <c r="Q4" s="39" t="s">
        <v>649</v>
      </c>
      <c r="R4" s="41" t="s">
        <v>650</v>
      </c>
      <c r="S4" s="57" t="s">
        <v>175</v>
      </c>
      <c r="T4" s="42">
        <v>35.0</v>
      </c>
      <c r="U4" s="42">
        <v>90.0</v>
      </c>
      <c r="V4" s="42">
        <v>75.0</v>
      </c>
      <c r="W4" s="42">
        <v>50.0</v>
      </c>
      <c r="X4" s="45" t="s">
        <v>968</v>
      </c>
      <c r="Y4" s="37" t="s">
        <v>969</v>
      </c>
      <c r="Z4" s="37" t="s">
        <v>684</v>
      </c>
      <c r="AA4" s="37" t="s">
        <v>970</v>
      </c>
      <c r="AB4" s="37" t="s">
        <v>499</v>
      </c>
      <c r="AC4" s="37" t="s">
        <v>179</v>
      </c>
      <c r="AD4" s="37" t="s">
        <v>310</v>
      </c>
      <c r="AE4" s="37" t="s">
        <v>88</v>
      </c>
      <c r="AF4" s="37" t="s">
        <v>311</v>
      </c>
      <c r="AG4" s="37" t="s">
        <v>182</v>
      </c>
      <c r="AH4" s="46" t="s">
        <v>651</v>
      </c>
      <c r="AI4" s="184">
        <v>89.0</v>
      </c>
      <c r="AJ4" s="185" t="s">
        <v>971</v>
      </c>
      <c r="AK4" s="186" t="s">
        <v>972</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296</v>
      </c>
      <c r="D5" s="37" t="s">
        <v>968</v>
      </c>
      <c r="E5" s="37" t="s">
        <v>298</v>
      </c>
      <c r="F5" s="38">
        <v>2.01901100028E12</v>
      </c>
      <c r="G5" s="37" t="s">
        <v>299</v>
      </c>
      <c r="H5" s="37" t="s">
        <v>300</v>
      </c>
      <c r="I5" s="37" t="s">
        <v>342</v>
      </c>
      <c r="J5" s="37" t="s">
        <v>343</v>
      </c>
      <c r="K5" s="39" t="s">
        <v>74</v>
      </c>
      <c r="L5" s="39" t="s">
        <v>75</v>
      </c>
      <c r="M5" s="39" t="s">
        <v>76</v>
      </c>
      <c r="N5" s="40" t="s">
        <v>841</v>
      </c>
      <c r="O5" s="41"/>
      <c r="P5" s="42">
        <v>40.0</v>
      </c>
      <c r="Q5" s="39" t="s">
        <v>973</v>
      </c>
      <c r="R5" s="41" t="s">
        <v>974</v>
      </c>
      <c r="S5" s="57" t="s">
        <v>101</v>
      </c>
      <c r="T5" s="42">
        <v>10.0</v>
      </c>
      <c r="U5" s="42">
        <v>10.0</v>
      </c>
      <c r="V5" s="42">
        <v>10.0</v>
      </c>
      <c r="W5" s="42">
        <v>10.0</v>
      </c>
      <c r="X5" s="45" t="s">
        <v>968</v>
      </c>
      <c r="Y5" s="37" t="s">
        <v>969</v>
      </c>
      <c r="Z5" s="37" t="s">
        <v>684</v>
      </c>
      <c r="AA5" s="37" t="s">
        <v>970</v>
      </c>
      <c r="AB5" s="37" t="s">
        <v>499</v>
      </c>
      <c r="AC5" s="37" t="s">
        <v>179</v>
      </c>
      <c r="AD5" s="37" t="s">
        <v>87</v>
      </c>
      <c r="AE5" s="37" t="s">
        <v>88</v>
      </c>
      <c r="AF5" s="37" t="s">
        <v>311</v>
      </c>
      <c r="AG5" s="37" t="s">
        <v>182</v>
      </c>
      <c r="AH5" s="46" t="s">
        <v>97</v>
      </c>
      <c r="AI5" s="184">
        <v>11.0</v>
      </c>
      <c r="AJ5" s="187" t="s">
        <v>971</v>
      </c>
      <c r="AK5" s="186" t="s">
        <v>975</v>
      </c>
      <c r="AL5" s="50">
        <f t="shared" si="1"/>
        <v>44845</v>
      </c>
      <c r="AM5" s="51">
        <f t="shared" si="2"/>
        <v>-9</v>
      </c>
      <c r="AN5" s="52" t="str">
        <f t="shared" si="3"/>
        <v>Reporte ok</v>
      </c>
      <c r="AO5" s="53"/>
      <c r="AP5" s="54"/>
    </row>
    <row r="6" ht="67.5" customHeight="1">
      <c r="A6" s="35"/>
      <c r="B6" s="36">
        <v>3.0</v>
      </c>
      <c r="C6" s="37" t="s">
        <v>296</v>
      </c>
      <c r="D6" s="37" t="s">
        <v>968</v>
      </c>
      <c r="E6" s="37" t="s">
        <v>298</v>
      </c>
      <c r="F6" s="38">
        <v>2.01901100028E12</v>
      </c>
      <c r="G6" s="37" t="s">
        <v>299</v>
      </c>
      <c r="H6" s="37" t="s">
        <v>300</v>
      </c>
      <c r="I6" s="37" t="s">
        <v>342</v>
      </c>
      <c r="J6" s="37" t="s">
        <v>343</v>
      </c>
      <c r="K6" s="39" t="s">
        <v>74</v>
      </c>
      <c r="L6" s="39" t="s">
        <v>75</v>
      </c>
      <c r="M6" s="39" t="s">
        <v>76</v>
      </c>
      <c r="N6" s="40" t="s">
        <v>659</v>
      </c>
      <c r="O6" s="41"/>
      <c r="P6" s="42">
        <v>130.0</v>
      </c>
      <c r="Q6" s="39" t="s">
        <v>976</v>
      </c>
      <c r="R6" s="41" t="s">
        <v>977</v>
      </c>
      <c r="S6" s="57" t="s">
        <v>101</v>
      </c>
      <c r="T6" s="42">
        <v>30.0</v>
      </c>
      <c r="U6" s="42">
        <v>35.0</v>
      </c>
      <c r="V6" s="42">
        <v>35.0</v>
      </c>
      <c r="W6" s="42">
        <v>30.0</v>
      </c>
      <c r="X6" s="45" t="s">
        <v>968</v>
      </c>
      <c r="Y6" s="37" t="s">
        <v>969</v>
      </c>
      <c r="Z6" s="37" t="s">
        <v>684</v>
      </c>
      <c r="AA6" s="37" t="s">
        <v>970</v>
      </c>
      <c r="AB6" s="37" t="s">
        <v>499</v>
      </c>
      <c r="AC6" s="37" t="s">
        <v>179</v>
      </c>
      <c r="AD6" s="37" t="s">
        <v>87</v>
      </c>
      <c r="AE6" s="37" t="s">
        <v>88</v>
      </c>
      <c r="AF6" s="37" t="s">
        <v>311</v>
      </c>
      <c r="AG6" s="37" t="s">
        <v>182</v>
      </c>
      <c r="AH6" s="46" t="s">
        <v>97</v>
      </c>
      <c r="AI6" s="184">
        <v>35.0</v>
      </c>
      <c r="AJ6" s="188" t="s">
        <v>978</v>
      </c>
      <c r="AK6" s="189" t="s">
        <v>979</v>
      </c>
      <c r="AL6" s="50">
        <f t="shared" si="1"/>
        <v>44845</v>
      </c>
      <c r="AM6" s="51">
        <f t="shared" si="2"/>
        <v>-9</v>
      </c>
      <c r="AN6" s="52" t="str">
        <f t="shared" si="3"/>
        <v>Reporte ok</v>
      </c>
      <c r="AO6" s="53"/>
      <c r="AP6" s="54"/>
    </row>
    <row r="7" ht="67.5" customHeight="1">
      <c r="A7" s="35"/>
      <c r="B7" s="36">
        <v>4.0</v>
      </c>
      <c r="C7" s="37" t="s">
        <v>296</v>
      </c>
      <c r="D7" s="37" t="s">
        <v>968</v>
      </c>
      <c r="E7" s="37" t="s">
        <v>366</v>
      </c>
      <c r="F7" s="38">
        <v>2.019011000276E12</v>
      </c>
      <c r="G7" s="37" t="s">
        <v>367</v>
      </c>
      <c r="H7" s="37" t="s">
        <v>368</v>
      </c>
      <c r="I7" s="37" t="s">
        <v>369</v>
      </c>
      <c r="J7" s="37" t="s">
        <v>370</v>
      </c>
      <c r="K7" s="39" t="s">
        <v>74</v>
      </c>
      <c r="L7" s="39" t="s">
        <v>75</v>
      </c>
      <c r="M7" s="39" t="s">
        <v>76</v>
      </c>
      <c r="N7" s="40" t="s">
        <v>848</v>
      </c>
      <c r="O7" s="41"/>
      <c r="P7" s="42">
        <v>40.0</v>
      </c>
      <c r="Q7" s="39" t="s">
        <v>980</v>
      </c>
      <c r="R7" s="41" t="s">
        <v>981</v>
      </c>
      <c r="S7" s="57" t="s">
        <v>101</v>
      </c>
      <c r="T7" s="42">
        <v>10.0</v>
      </c>
      <c r="U7" s="42">
        <v>30.0</v>
      </c>
      <c r="V7" s="42">
        <v>0.0</v>
      </c>
      <c r="W7" s="42">
        <v>0.0</v>
      </c>
      <c r="X7" s="45" t="s">
        <v>968</v>
      </c>
      <c r="Y7" s="37" t="s">
        <v>969</v>
      </c>
      <c r="Z7" s="37" t="s">
        <v>684</v>
      </c>
      <c r="AA7" s="37" t="s">
        <v>970</v>
      </c>
      <c r="AB7" s="37" t="s">
        <v>499</v>
      </c>
      <c r="AC7" s="37" t="s">
        <v>179</v>
      </c>
      <c r="AD7" s="37" t="s">
        <v>377</v>
      </c>
      <c r="AE7" s="37" t="s">
        <v>88</v>
      </c>
      <c r="AF7" s="37" t="s">
        <v>311</v>
      </c>
      <c r="AG7" s="37" t="s">
        <v>182</v>
      </c>
      <c r="AH7" s="46" t="s">
        <v>97</v>
      </c>
      <c r="AI7" s="61">
        <v>0.0</v>
      </c>
      <c r="AJ7" s="58" t="s">
        <v>982</v>
      </c>
      <c r="AK7" s="63" t="s">
        <v>551</v>
      </c>
      <c r="AL7" s="50">
        <f t="shared" si="1"/>
        <v>44845</v>
      </c>
      <c r="AM7" s="51">
        <f t="shared" si="2"/>
        <v>-9</v>
      </c>
      <c r="AN7" s="52" t="str">
        <f t="shared" si="3"/>
        <v>Reporte ok</v>
      </c>
      <c r="AO7" s="53"/>
      <c r="AP7" s="54"/>
    </row>
    <row r="8" ht="67.5" customHeight="1">
      <c r="A8" s="35"/>
      <c r="B8" s="36">
        <v>5.0</v>
      </c>
      <c r="C8" s="37" t="s">
        <v>364</v>
      </c>
      <c r="D8" s="37" t="s">
        <v>968</v>
      </c>
      <c r="E8" s="37" t="s">
        <v>366</v>
      </c>
      <c r="F8" s="38">
        <v>2.019011000276E12</v>
      </c>
      <c r="G8" s="37" t="s">
        <v>367</v>
      </c>
      <c r="H8" s="37" t="s">
        <v>380</v>
      </c>
      <c r="I8" s="37" t="s">
        <v>381</v>
      </c>
      <c r="J8" s="37" t="s">
        <v>382</v>
      </c>
      <c r="K8" s="39" t="s">
        <v>771</v>
      </c>
      <c r="L8" s="39" t="s">
        <v>75</v>
      </c>
      <c r="M8" s="39" t="s">
        <v>76</v>
      </c>
      <c r="N8" s="40" t="s">
        <v>383</v>
      </c>
      <c r="O8" s="41">
        <v>157.0</v>
      </c>
      <c r="P8" s="42">
        <v>950.0</v>
      </c>
      <c r="Q8" s="39" t="s">
        <v>983</v>
      </c>
      <c r="R8" s="41" t="s">
        <v>984</v>
      </c>
      <c r="S8" s="57" t="s">
        <v>175</v>
      </c>
      <c r="T8" s="42">
        <v>250.0</v>
      </c>
      <c r="U8" s="42">
        <v>300.0</v>
      </c>
      <c r="V8" s="42">
        <v>230.0</v>
      </c>
      <c r="W8" s="42">
        <v>170.0</v>
      </c>
      <c r="X8" s="45" t="s">
        <v>968</v>
      </c>
      <c r="Y8" s="37" t="s">
        <v>969</v>
      </c>
      <c r="Z8" s="37" t="s">
        <v>684</v>
      </c>
      <c r="AA8" s="37" t="s">
        <v>970</v>
      </c>
      <c r="AB8" s="37" t="s">
        <v>499</v>
      </c>
      <c r="AC8" s="37" t="s">
        <v>179</v>
      </c>
      <c r="AD8" s="37" t="s">
        <v>377</v>
      </c>
      <c r="AE8" s="37" t="s">
        <v>88</v>
      </c>
      <c r="AF8" s="37" t="s">
        <v>311</v>
      </c>
      <c r="AG8" s="37" t="s">
        <v>182</v>
      </c>
      <c r="AH8" s="46" t="s">
        <v>236</v>
      </c>
      <c r="AI8" s="190">
        <v>232.0</v>
      </c>
      <c r="AJ8" s="188" t="s">
        <v>985</v>
      </c>
      <c r="AK8" s="189" t="s">
        <v>986</v>
      </c>
      <c r="AL8" s="50">
        <f t="shared" si="1"/>
        <v>44845</v>
      </c>
      <c r="AM8" s="51">
        <f t="shared" si="2"/>
        <v>-9</v>
      </c>
      <c r="AN8" s="52" t="str">
        <f t="shared" si="3"/>
        <v>Reporte ok</v>
      </c>
      <c r="AO8" s="53"/>
      <c r="AP8" s="54"/>
    </row>
    <row r="9" ht="67.5" customHeight="1">
      <c r="A9" s="35"/>
      <c r="B9" s="36">
        <v>6.0</v>
      </c>
      <c r="C9" s="37" t="s">
        <v>296</v>
      </c>
      <c r="D9" s="37" t="s">
        <v>968</v>
      </c>
      <c r="E9" s="37" t="s">
        <v>298</v>
      </c>
      <c r="F9" s="38">
        <v>2.01901100028E12</v>
      </c>
      <c r="G9" s="37" t="s">
        <v>299</v>
      </c>
      <c r="H9" s="37" t="s">
        <v>300</v>
      </c>
      <c r="I9" s="37" t="s">
        <v>342</v>
      </c>
      <c r="J9" s="37" t="s">
        <v>350</v>
      </c>
      <c r="K9" s="39" t="s">
        <v>303</v>
      </c>
      <c r="L9" s="39" t="s">
        <v>75</v>
      </c>
      <c r="M9" s="39" t="s">
        <v>76</v>
      </c>
      <c r="N9" s="40" t="s">
        <v>844</v>
      </c>
      <c r="O9" s="41"/>
      <c r="P9" s="42">
        <v>1100.0</v>
      </c>
      <c r="Q9" s="39" t="s">
        <v>987</v>
      </c>
      <c r="R9" s="41" t="s">
        <v>988</v>
      </c>
      <c r="S9" s="57" t="s">
        <v>101</v>
      </c>
      <c r="T9" s="42">
        <v>300.0</v>
      </c>
      <c r="U9" s="42">
        <v>250.0</v>
      </c>
      <c r="V9" s="42">
        <v>250.0</v>
      </c>
      <c r="W9" s="42">
        <v>300.0</v>
      </c>
      <c r="X9" s="45" t="s">
        <v>968</v>
      </c>
      <c r="Y9" s="37" t="s">
        <v>969</v>
      </c>
      <c r="Z9" s="37" t="s">
        <v>684</v>
      </c>
      <c r="AA9" s="37" t="s">
        <v>970</v>
      </c>
      <c r="AB9" s="37" t="s">
        <v>499</v>
      </c>
      <c r="AC9" s="37" t="s">
        <v>179</v>
      </c>
      <c r="AD9" s="37" t="s">
        <v>310</v>
      </c>
      <c r="AE9" s="37" t="s">
        <v>88</v>
      </c>
      <c r="AF9" s="37" t="s">
        <v>794</v>
      </c>
      <c r="AG9" s="37" t="s">
        <v>182</v>
      </c>
      <c r="AH9" s="46" t="s">
        <v>651</v>
      </c>
      <c r="AI9" s="185">
        <v>333.0</v>
      </c>
      <c r="AJ9" s="191" t="s">
        <v>989</v>
      </c>
      <c r="AK9" s="189" t="s">
        <v>990</v>
      </c>
      <c r="AL9" s="50">
        <f t="shared" si="1"/>
        <v>44845</v>
      </c>
      <c r="AM9" s="51">
        <f t="shared" si="2"/>
        <v>-9</v>
      </c>
      <c r="AN9" s="52" t="str">
        <f t="shared" si="3"/>
        <v>Reporte ok</v>
      </c>
      <c r="AO9" s="53"/>
      <c r="AP9" s="54"/>
    </row>
    <row r="10" ht="67.5" customHeight="1">
      <c r="A10" s="35"/>
      <c r="B10" s="36">
        <v>7.0</v>
      </c>
      <c r="C10" s="37" t="s">
        <v>296</v>
      </c>
      <c r="D10" s="37" t="s">
        <v>968</v>
      </c>
      <c r="E10" s="37" t="s">
        <v>298</v>
      </c>
      <c r="F10" s="38">
        <v>2.01901100028E12</v>
      </c>
      <c r="G10" s="37" t="s">
        <v>299</v>
      </c>
      <c r="H10" s="37" t="s">
        <v>300</v>
      </c>
      <c r="I10" s="37" t="s">
        <v>342</v>
      </c>
      <c r="J10" s="37" t="s">
        <v>350</v>
      </c>
      <c r="K10" s="39" t="s">
        <v>74</v>
      </c>
      <c r="L10" s="39" t="s">
        <v>75</v>
      </c>
      <c r="M10" s="39" t="s">
        <v>76</v>
      </c>
      <c r="N10" s="40" t="s">
        <v>991</v>
      </c>
      <c r="O10" s="41"/>
      <c r="P10" s="42">
        <v>2000.0</v>
      </c>
      <c r="Q10" s="39" t="s">
        <v>992</v>
      </c>
      <c r="R10" s="41" t="s">
        <v>993</v>
      </c>
      <c r="S10" s="57" t="s">
        <v>101</v>
      </c>
      <c r="T10" s="42">
        <v>1500.0</v>
      </c>
      <c r="U10" s="42">
        <v>500.0</v>
      </c>
      <c r="V10" s="42">
        <v>0.0</v>
      </c>
      <c r="W10" s="42">
        <v>0.0</v>
      </c>
      <c r="X10" s="45" t="s">
        <v>968</v>
      </c>
      <c r="Y10" s="37" t="s">
        <v>969</v>
      </c>
      <c r="Z10" s="37" t="s">
        <v>684</v>
      </c>
      <c r="AA10" s="37" t="s">
        <v>970</v>
      </c>
      <c r="AB10" s="37" t="s">
        <v>499</v>
      </c>
      <c r="AC10" s="37" t="s">
        <v>179</v>
      </c>
      <c r="AD10" s="37" t="s">
        <v>310</v>
      </c>
      <c r="AE10" s="37" t="s">
        <v>88</v>
      </c>
      <c r="AF10" s="37" t="s">
        <v>794</v>
      </c>
      <c r="AG10" s="37" t="s">
        <v>182</v>
      </c>
      <c r="AH10" s="46" t="s">
        <v>994</v>
      </c>
      <c r="AI10" s="185">
        <v>0.0</v>
      </c>
      <c r="AJ10" s="188" t="s">
        <v>982</v>
      </c>
      <c r="AK10" s="63" t="s">
        <v>551</v>
      </c>
      <c r="AL10" s="50">
        <f t="shared" si="1"/>
        <v>44845</v>
      </c>
      <c r="AM10" s="51">
        <f t="shared" si="2"/>
        <v>-9</v>
      </c>
      <c r="AN10" s="52" t="str">
        <f t="shared" si="3"/>
        <v>Reporte ok</v>
      </c>
      <c r="AO10" s="53"/>
      <c r="AP10" s="54"/>
    </row>
    <row r="11" ht="67.5" customHeight="1">
      <c r="A11" s="35"/>
      <c r="B11" s="36">
        <v>8.0</v>
      </c>
      <c r="C11" s="37" t="s">
        <v>296</v>
      </c>
      <c r="D11" s="37" t="s">
        <v>968</v>
      </c>
      <c r="E11" s="37" t="s">
        <v>298</v>
      </c>
      <c r="F11" s="38">
        <v>2.01901100028E12</v>
      </c>
      <c r="G11" s="37" t="s">
        <v>299</v>
      </c>
      <c r="H11" s="37" t="s">
        <v>300</v>
      </c>
      <c r="I11" s="37" t="s">
        <v>342</v>
      </c>
      <c r="J11" s="37" t="s">
        <v>350</v>
      </c>
      <c r="K11" s="39" t="s">
        <v>303</v>
      </c>
      <c r="L11" s="39" t="s">
        <v>75</v>
      </c>
      <c r="M11" s="39" t="s">
        <v>76</v>
      </c>
      <c r="N11" s="40" t="s">
        <v>806</v>
      </c>
      <c r="O11" s="41"/>
      <c r="P11" s="42">
        <v>800.0</v>
      </c>
      <c r="Q11" s="39" t="s">
        <v>766</v>
      </c>
      <c r="R11" s="41" t="s">
        <v>807</v>
      </c>
      <c r="S11" s="57" t="s">
        <v>101</v>
      </c>
      <c r="T11" s="42">
        <v>50.0</v>
      </c>
      <c r="U11" s="42">
        <v>350.0</v>
      </c>
      <c r="V11" s="42">
        <v>200.0</v>
      </c>
      <c r="W11" s="42">
        <v>200.0</v>
      </c>
      <c r="X11" s="45" t="s">
        <v>968</v>
      </c>
      <c r="Y11" s="37" t="s">
        <v>969</v>
      </c>
      <c r="Z11" s="37" t="s">
        <v>684</v>
      </c>
      <c r="AA11" s="37" t="s">
        <v>970</v>
      </c>
      <c r="AB11" s="37" t="s">
        <v>499</v>
      </c>
      <c r="AC11" s="37" t="s">
        <v>179</v>
      </c>
      <c r="AD11" s="37" t="s">
        <v>310</v>
      </c>
      <c r="AE11" s="37" t="s">
        <v>88</v>
      </c>
      <c r="AF11" s="37" t="s">
        <v>794</v>
      </c>
      <c r="AG11" s="37" t="s">
        <v>182</v>
      </c>
      <c r="AH11" s="46" t="s">
        <v>651</v>
      </c>
      <c r="AI11" s="185">
        <v>295.0</v>
      </c>
      <c r="AJ11" s="188" t="s">
        <v>995</v>
      </c>
      <c r="AK11" s="189" t="s">
        <v>996</v>
      </c>
      <c r="AL11" s="50">
        <f t="shared" si="1"/>
        <v>44845</v>
      </c>
      <c r="AM11" s="51">
        <f t="shared" si="2"/>
        <v>-9</v>
      </c>
      <c r="AN11" s="52" t="str">
        <f t="shared" si="3"/>
        <v>Reporte ok</v>
      </c>
      <c r="AO11" s="53"/>
      <c r="AP11" s="54"/>
    </row>
    <row r="12" ht="67.5" customHeight="1">
      <c r="A12" s="35"/>
      <c r="B12" s="36">
        <v>9.0</v>
      </c>
      <c r="C12" s="37" t="s">
        <v>296</v>
      </c>
      <c r="D12" s="37" t="s">
        <v>968</v>
      </c>
      <c r="E12" s="37" t="s">
        <v>298</v>
      </c>
      <c r="F12" s="38">
        <v>2.01901100028E12</v>
      </c>
      <c r="G12" s="37" t="s">
        <v>299</v>
      </c>
      <c r="H12" s="37" t="s">
        <v>300</v>
      </c>
      <c r="I12" s="37" t="s">
        <v>342</v>
      </c>
      <c r="J12" s="37" t="s">
        <v>350</v>
      </c>
      <c r="K12" s="39" t="s">
        <v>216</v>
      </c>
      <c r="L12" s="39" t="s">
        <v>75</v>
      </c>
      <c r="M12" s="39" t="s">
        <v>76</v>
      </c>
      <c r="N12" s="40" t="s">
        <v>997</v>
      </c>
      <c r="O12" s="41"/>
      <c r="P12" s="42">
        <v>6.0</v>
      </c>
      <c r="Q12" s="39" t="s">
        <v>702</v>
      </c>
      <c r="R12" s="41" t="s">
        <v>998</v>
      </c>
      <c r="S12" s="57" t="s">
        <v>101</v>
      </c>
      <c r="T12" s="42">
        <v>0.0</v>
      </c>
      <c r="U12" s="42">
        <v>3.0</v>
      </c>
      <c r="V12" s="42">
        <v>3.0</v>
      </c>
      <c r="W12" s="42">
        <v>0.0</v>
      </c>
      <c r="X12" s="45" t="s">
        <v>968</v>
      </c>
      <c r="Y12" s="37" t="s">
        <v>969</v>
      </c>
      <c r="Z12" s="37" t="s">
        <v>684</v>
      </c>
      <c r="AA12" s="37" t="s">
        <v>970</v>
      </c>
      <c r="AB12" s="37" t="s">
        <v>499</v>
      </c>
      <c r="AC12" s="37" t="s">
        <v>179</v>
      </c>
      <c r="AD12" s="37" t="s">
        <v>377</v>
      </c>
      <c r="AE12" s="37" t="s">
        <v>88</v>
      </c>
      <c r="AF12" s="37" t="s">
        <v>794</v>
      </c>
      <c r="AG12" s="37" t="s">
        <v>182</v>
      </c>
      <c r="AH12" s="46" t="s">
        <v>651</v>
      </c>
      <c r="AI12" s="185">
        <v>3.0</v>
      </c>
      <c r="AJ12" s="188" t="s">
        <v>978</v>
      </c>
      <c r="AK12" s="189" t="s">
        <v>999</v>
      </c>
      <c r="AL12" s="50">
        <f t="shared" si="1"/>
        <v>44845</v>
      </c>
      <c r="AM12" s="51">
        <f t="shared" si="2"/>
        <v>-9</v>
      </c>
      <c r="AN12" s="52" t="str">
        <f t="shared" si="3"/>
        <v>Reporte ok</v>
      </c>
      <c r="AO12" s="53"/>
      <c r="AP12" s="54"/>
    </row>
    <row r="13" ht="67.5" customHeight="1">
      <c r="A13" s="35"/>
      <c r="B13" s="36">
        <v>10.0</v>
      </c>
      <c r="C13" s="37" t="s">
        <v>296</v>
      </c>
      <c r="D13" s="37" t="s">
        <v>968</v>
      </c>
      <c r="E13" s="37" t="s">
        <v>298</v>
      </c>
      <c r="F13" s="38">
        <v>2.01901100028E12</v>
      </c>
      <c r="G13" s="37" t="s">
        <v>299</v>
      </c>
      <c r="H13" s="37" t="s">
        <v>300</v>
      </c>
      <c r="I13" s="37" t="s">
        <v>342</v>
      </c>
      <c r="J13" s="37" t="s">
        <v>350</v>
      </c>
      <c r="K13" s="39" t="s">
        <v>74</v>
      </c>
      <c r="L13" s="39" t="s">
        <v>75</v>
      </c>
      <c r="M13" s="39" t="s">
        <v>76</v>
      </c>
      <c r="N13" s="40" t="s">
        <v>1000</v>
      </c>
      <c r="O13" s="41"/>
      <c r="P13" s="42">
        <v>200.0</v>
      </c>
      <c r="Q13" s="39" t="s">
        <v>1001</v>
      </c>
      <c r="R13" s="41" t="s">
        <v>1002</v>
      </c>
      <c r="S13" s="57" t="s">
        <v>101</v>
      </c>
      <c r="T13" s="42">
        <v>80.0</v>
      </c>
      <c r="U13" s="42">
        <v>0.0</v>
      </c>
      <c r="V13" s="42">
        <v>0.0</v>
      </c>
      <c r="W13" s="42">
        <v>120.0</v>
      </c>
      <c r="X13" s="45" t="s">
        <v>968</v>
      </c>
      <c r="Y13" s="37" t="s">
        <v>969</v>
      </c>
      <c r="Z13" s="37" t="s">
        <v>684</v>
      </c>
      <c r="AA13" s="37" t="s">
        <v>970</v>
      </c>
      <c r="AB13" s="37" t="s">
        <v>499</v>
      </c>
      <c r="AC13" s="37" t="s">
        <v>179</v>
      </c>
      <c r="AD13" s="37" t="s">
        <v>310</v>
      </c>
      <c r="AE13" s="37" t="s">
        <v>88</v>
      </c>
      <c r="AF13" s="37" t="s">
        <v>794</v>
      </c>
      <c r="AG13" s="37" t="s">
        <v>182</v>
      </c>
      <c r="AH13" s="46" t="s">
        <v>1003</v>
      </c>
      <c r="AI13" s="190">
        <v>0.0</v>
      </c>
      <c r="AJ13" s="188" t="s">
        <v>982</v>
      </c>
      <c r="AK13" s="189" t="s">
        <v>551</v>
      </c>
      <c r="AL13" s="50">
        <f t="shared" si="1"/>
        <v>44845</v>
      </c>
      <c r="AM13" s="51">
        <f t="shared" si="2"/>
        <v>-9</v>
      </c>
      <c r="AN13" s="52" t="str">
        <f t="shared" si="3"/>
        <v>Reporte ok</v>
      </c>
      <c r="AO13" s="53"/>
      <c r="AP13" s="54"/>
    </row>
    <row r="14" ht="67.5" customHeight="1">
      <c r="A14" s="35"/>
      <c r="B14" s="36">
        <v>11.0</v>
      </c>
      <c r="C14" s="37" t="s">
        <v>296</v>
      </c>
      <c r="D14" s="37" t="s">
        <v>968</v>
      </c>
      <c r="E14" s="37" t="s">
        <v>298</v>
      </c>
      <c r="F14" s="38">
        <v>2.01901100028E12</v>
      </c>
      <c r="G14" s="37" t="s">
        <v>299</v>
      </c>
      <c r="H14" s="37" t="s">
        <v>300</v>
      </c>
      <c r="I14" s="37" t="s">
        <v>342</v>
      </c>
      <c r="J14" s="37" t="s">
        <v>350</v>
      </c>
      <c r="K14" s="39" t="s">
        <v>74</v>
      </c>
      <c r="L14" s="39" t="s">
        <v>75</v>
      </c>
      <c r="M14" s="39" t="s">
        <v>76</v>
      </c>
      <c r="N14" s="40" t="s">
        <v>1004</v>
      </c>
      <c r="O14" s="41"/>
      <c r="P14" s="42">
        <v>35.0</v>
      </c>
      <c r="Q14" s="39" t="s">
        <v>1005</v>
      </c>
      <c r="R14" s="41" t="s">
        <v>1006</v>
      </c>
      <c r="S14" s="57" t="s">
        <v>101</v>
      </c>
      <c r="T14" s="42">
        <v>0.0</v>
      </c>
      <c r="U14" s="42">
        <v>15.0</v>
      </c>
      <c r="V14" s="42">
        <v>20.0</v>
      </c>
      <c r="W14" s="42">
        <v>0.0</v>
      </c>
      <c r="X14" s="45" t="s">
        <v>968</v>
      </c>
      <c r="Y14" s="37" t="s">
        <v>969</v>
      </c>
      <c r="Z14" s="37" t="s">
        <v>684</v>
      </c>
      <c r="AA14" s="37" t="s">
        <v>970</v>
      </c>
      <c r="AB14" s="37" t="s">
        <v>499</v>
      </c>
      <c r="AC14" s="37" t="s">
        <v>179</v>
      </c>
      <c r="AD14" s="37" t="s">
        <v>310</v>
      </c>
      <c r="AE14" s="37" t="s">
        <v>88</v>
      </c>
      <c r="AF14" s="37" t="s">
        <v>794</v>
      </c>
      <c r="AG14" s="37" t="s">
        <v>182</v>
      </c>
      <c r="AH14" s="46" t="s">
        <v>236</v>
      </c>
      <c r="AI14" s="185">
        <v>20.0</v>
      </c>
      <c r="AJ14" s="188" t="s">
        <v>978</v>
      </c>
      <c r="AK14" s="189" t="s">
        <v>1007</v>
      </c>
      <c r="AL14" s="50">
        <f t="shared" si="1"/>
        <v>44845</v>
      </c>
      <c r="AM14" s="51">
        <f t="shared" si="2"/>
        <v>-9</v>
      </c>
      <c r="AN14" s="52" t="str">
        <f t="shared" si="3"/>
        <v>Reporte ok</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K13 AM4:AM17 AK15">
    <cfRule type="cellIs" dxfId="0" priority="1" operator="greaterThan">
      <formula>0</formula>
    </cfRule>
  </conditionalFormatting>
  <conditionalFormatting sqref="AJ4:AK13 AM4:AM17 AK15">
    <cfRule type="cellIs" dxfId="1" priority="2" operator="lessThan">
      <formula>0</formula>
    </cfRule>
  </conditionalFormatting>
  <hyperlinks>
    <hyperlink display="Home" location="Home!A1" ref="B1"/>
    <hyperlink r:id="rId1" ref="AK4"/>
    <hyperlink r:id="rId2" ref="AK5"/>
    <hyperlink r:id="rId3" ref="AK6"/>
    <hyperlink r:id="rId4" ref="AK8"/>
    <hyperlink r:id="rId5" ref="AK9"/>
    <hyperlink r:id="rId6" ref="AK11"/>
    <hyperlink r:id="rId7" ref="AK12"/>
    <hyperlink r:id="rId8" ref="AK14"/>
  </hyperlinks>
  <printOptions gridLines="1" horizontalCentered="1"/>
  <pageMargins bottom="0.75" footer="0.0" header="0.0" left="0.7" right="0.7" top="0.75"/>
  <pageSetup cellComments="atEnd" orientation="portrait" pageOrder="overThenDown"/>
  <drawing r:id="rId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85"/>
      <c r="C1" s="85"/>
      <c r="D1" s="85"/>
      <c r="E1" s="85"/>
      <c r="F1" s="85"/>
      <c r="G1" s="85"/>
    </row>
    <row r="2" ht="30.0" customHeight="1">
      <c r="B2" s="86" t="s">
        <v>118</v>
      </c>
    </row>
    <row r="3" ht="37.5" customHeight="1">
      <c r="B3" s="87" t="s">
        <v>119</v>
      </c>
      <c r="C3" s="88" t="s">
        <v>120</v>
      </c>
      <c r="D3" s="88" t="s">
        <v>121</v>
      </c>
      <c r="E3" s="88" t="s">
        <v>122</v>
      </c>
      <c r="F3" s="88" t="s">
        <v>123</v>
      </c>
      <c r="G3" s="88" t="s">
        <v>124</v>
      </c>
    </row>
    <row r="4" ht="30.0" customHeight="1">
      <c r="B4" s="89" t="str">
        <f>Consolidado!BP3</f>
        <v>ADMINISTRATIVA</v>
      </c>
      <c r="C4" s="90">
        <f>Consolidado!BQ3</f>
        <v>0</v>
      </c>
      <c r="D4" s="91">
        <f>Consolidado!BR3</f>
        <v>0</v>
      </c>
      <c r="E4" s="91">
        <f>Consolidado!BS3</f>
        <v>0</v>
      </c>
      <c r="F4" s="92" t="str">
        <f>Consolidado!BT3</f>
        <v>-</v>
      </c>
      <c r="G4" s="91" t="str">
        <f>Consolidado!BU3</f>
        <v>-</v>
      </c>
    </row>
    <row r="5" ht="30.0" customHeight="1">
      <c r="B5" s="89" t="str">
        <f>Consolidado!BP4</f>
        <v>COMUNICACIONES</v>
      </c>
      <c r="C5" s="93">
        <f>Consolidado!BQ4</f>
        <v>0</v>
      </c>
      <c r="D5" s="94">
        <f>Consolidado!BR4</f>
        <v>0</v>
      </c>
      <c r="E5" s="91">
        <f>Consolidado!BS4</f>
        <v>0</v>
      </c>
      <c r="F5" s="92" t="str">
        <f>Consolidado!BT4</f>
        <v>-</v>
      </c>
      <c r="G5" s="91" t="str">
        <f>Consolidado!BU4</f>
        <v>-</v>
      </c>
    </row>
    <row r="6" ht="30.0" customHeight="1">
      <c r="B6" s="89" t="str">
        <f>Consolidado!BP5</f>
        <v>ATENCIÓN AL CIUDADANO</v>
      </c>
      <c r="C6" s="93">
        <f>Consolidado!BQ5</f>
        <v>0</v>
      </c>
      <c r="D6" s="94">
        <f>Consolidado!BR5</f>
        <v>0</v>
      </c>
      <c r="E6" s="91">
        <f>Consolidado!BS5</f>
        <v>0</v>
      </c>
      <c r="F6" s="92" t="str">
        <f>Consolidado!BT5</f>
        <v>-</v>
      </c>
      <c r="G6" s="91" t="str">
        <f>Consolidado!BU5</f>
        <v>-</v>
      </c>
    </row>
    <row r="7" ht="30.0" customHeight="1">
      <c r="B7" s="89" t="str">
        <f>Consolidado!BP6</f>
        <v>CONTRATOS</v>
      </c>
      <c r="C7" s="93">
        <f>Consolidado!BQ6</f>
        <v>0</v>
      </c>
      <c r="D7" s="94">
        <f>Consolidado!BR6</f>
        <v>0</v>
      </c>
      <c r="E7" s="91">
        <f>Consolidado!BS6</f>
        <v>0</v>
      </c>
      <c r="F7" s="92" t="str">
        <f>Consolidado!BT6</f>
        <v>-</v>
      </c>
      <c r="G7" s="91" t="str">
        <f>Consolidado!BU6</f>
        <v>-</v>
      </c>
    </row>
    <row r="8" ht="30.0" customHeight="1">
      <c r="B8" s="89" t="str">
        <f>Consolidado!BP7</f>
        <v>CONTROL INTERNO</v>
      </c>
      <c r="C8" s="93">
        <f>Consolidado!BQ7</f>
        <v>0</v>
      </c>
      <c r="D8" s="94">
        <f>Consolidado!BR7</f>
        <v>0</v>
      </c>
      <c r="E8" s="91">
        <f>Consolidado!BS7</f>
        <v>0</v>
      </c>
      <c r="F8" s="92" t="str">
        <f>Consolidado!BT7</f>
        <v>-</v>
      </c>
      <c r="G8" s="91" t="str">
        <f>Consolidado!BU7</f>
        <v>-</v>
      </c>
    </row>
    <row r="9" ht="30.0" customHeight="1">
      <c r="B9" s="89" t="str">
        <f>Consolidado!BP8</f>
        <v>DIRECCIÓN TÉCNICA DE ADMINISTRACIÓN Y FOMENTO</v>
      </c>
      <c r="C9" s="93">
        <f>Consolidado!BQ8</f>
        <v>0</v>
      </c>
      <c r="D9" s="94">
        <f>Consolidado!BR8</f>
        <v>0</v>
      </c>
      <c r="E9" s="91">
        <f>Consolidado!BS8</f>
        <v>0</v>
      </c>
      <c r="F9" s="92" t="str">
        <f>Consolidado!BT8</f>
        <v>-</v>
      </c>
      <c r="G9" s="91" t="str">
        <f>Consolidado!BU8</f>
        <v>-</v>
      </c>
    </row>
    <row r="10" ht="30.0" customHeight="1">
      <c r="B10" s="89" t="str">
        <f>Consolidado!BP9</f>
        <v>CONTROL INTERNO DISCIPLINARIO</v>
      </c>
      <c r="C10" s="93">
        <f>Consolidado!BQ9</f>
        <v>0</v>
      </c>
      <c r="D10" s="94">
        <f>Consolidado!BR9</f>
        <v>0</v>
      </c>
      <c r="E10" s="91">
        <f>Consolidado!BS9</f>
        <v>0</v>
      </c>
      <c r="F10" s="92" t="str">
        <f>Consolidado!BT9</f>
        <v>-</v>
      </c>
      <c r="G10" s="91" t="str">
        <f>Consolidado!BU9</f>
        <v>-</v>
      </c>
    </row>
    <row r="11" ht="30.0" customHeight="1">
      <c r="B11" s="89" t="str">
        <f>Consolidado!BP10</f>
        <v>DIRECCIÓN TÉCNICA DE INSPECCIÓN Y VIGILANCIA</v>
      </c>
      <c r="C11" s="93">
        <f>Consolidado!BQ10</f>
        <v>0</v>
      </c>
      <c r="D11" s="94">
        <f>Consolidado!BR10</f>
        <v>0</v>
      </c>
      <c r="E11" s="91">
        <f>Consolidado!BS10</f>
        <v>0</v>
      </c>
      <c r="F11" s="92" t="str">
        <f>Consolidado!BT10</f>
        <v>-</v>
      </c>
      <c r="G11" s="91" t="str">
        <f>Consolidado!BU10</f>
        <v>-</v>
      </c>
    </row>
    <row r="12" ht="30.0" customHeight="1">
      <c r="B12" s="89" t="str">
        <f>Consolidado!BP11</f>
        <v>FINANCIERA</v>
      </c>
      <c r="C12" s="93">
        <f>Consolidado!BQ11</f>
        <v>0</v>
      </c>
      <c r="D12" s="94">
        <f>Consolidado!BR11</f>
        <v>0</v>
      </c>
      <c r="E12" s="91">
        <f>Consolidado!BS11</f>
        <v>0</v>
      </c>
      <c r="F12" s="92" t="str">
        <f>Consolidado!BT11</f>
        <v>-</v>
      </c>
      <c r="G12" s="91" t="str">
        <f>Consolidado!BU11</f>
        <v>-</v>
      </c>
    </row>
    <row r="13" ht="30.0" customHeight="1">
      <c r="B13" s="89" t="str">
        <f>Consolidado!BP12</f>
        <v>GESTIÓN DOCUMENTAL</v>
      </c>
      <c r="C13" s="93">
        <f>Consolidado!BQ12</f>
        <v>0</v>
      </c>
      <c r="D13" s="94">
        <f>Consolidado!BR12</f>
        <v>0</v>
      </c>
      <c r="E13" s="91">
        <f>Consolidado!BS12</f>
        <v>0</v>
      </c>
      <c r="F13" s="92" t="str">
        <f>Consolidado!BT12</f>
        <v>-</v>
      </c>
      <c r="G13" s="91" t="str">
        <f>Consolidado!BU12</f>
        <v>-</v>
      </c>
    </row>
    <row r="14" ht="30.0" customHeight="1">
      <c r="B14" s="89" t="str">
        <f>Consolidado!BP13</f>
        <v>OFICINA ASESOR JURÍDICA</v>
      </c>
      <c r="C14" s="93">
        <f>Consolidado!BQ13</f>
        <v>0</v>
      </c>
      <c r="D14" s="94">
        <f>Consolidado!BR13</f>
        <v>0</v>
      </c>
      <c r="E14" s="91">
        <f>Consolidado!BS13</f>
        <v>0</v>
      </c>
      <c r="F14" s="92" t="str">
        <f>Consolidado!BT13</f>
        <v>-</v>
      </c>
      <c r="G14" s="91" t="str">
        <f>Consolidado!BU13</f>
        <v>-</v>
      </c>
    </row>
    <row r="15" ht="30.0" customHeight="1">
      <c r="B15" s="89" t="str">
        <f>Consolidado!BP14</f>
        <v>OFICINA DE GENERACIÓN DEL CONOCIMIENTO Y LA INFORMACIÓN</v>
      </c>
      <c r="C15" s="93">
        <f>Consolidado!BQ14</f>
        <v>0</v>
      </c>
      <c r="D15" s="94">
        <f>Consolidado!BR14</f>
        <v>0</v>
      </c>
      <c r="E15" s="91">
        <f>Consolidado!BS14</f>
        <v>0</v>
      </c>
      <c r="F15" s="92" t="str">
        <f>Consolidado!BT14</f>
        <v>-</v>
      </c>
      <c r="G15" s="91" t="str">
        <f>Consolidado!BU14</f>
        <v>-</v>
      </c>
    </row>
    <row r="16" ht="30.0" customHeight="1">
      <c r="B16" s="89" t="str">
        <f>Consolidado!BP15</f>
        <v>PLANEACIÓN</v>
      </c>
      <c r="C16" s="93">
        <f>Consolidado!BQ15</f>
        <v>0</v>
      </c>
      <c r="D16" s="94">
        <f>Consolidado!BR15</f>
        <v>0</v>
      </c>
      <c r="E16" s="91">
        <f>Consolidado!BS15</f>
        <v>0</v>
      </c>
      <c r="F16" s="92" t="str">
        <f>Consolidado!BT15</f>
        <v>-</v>
      </c>
      <c r="G16" s="91" t="str">
        <f>Consolidado!BU15</f>
        <v>-</v>
      </c>
    </row>
    <row r="17" ht="30.0" customHeight="1">
      <c r="B17" s="89" t="str">
        <f>Consolidado!BP16</f>
        <v>SISTEMAS</v>
      </c>
      <c r="C17" s="93">
        <f>Consolidado!BQ16</f>
        <v>0</v>
      </c>
      <c r="D17" s="94">
        <f>Consolidado!BR16</f>
        <v>0</v>
      </c>
      <c r="E17" s="91">
        <f>Consolidado!BS16</f>
        <v>0</v>
      </c>
      <c r="F17" s="92" t="str">
        <f>Consolidado!BT16</f>
        <v>-</v>
      </c>
      <c r="G17" s="91" t="str">
        <f>Consolidado!BU16</f>
        <v>-</v>
      </c>
    </row>
    <row r="18" ht="30.0" customHeight="1">
      <c r="B18" s="89" t="str">
        <f>Consolidado!BP17</f>
        <v>TALENTO HUMANO</v>
      </c>
      <c r="C18" s="93">
        <f>Consolidado!BQ17</f>
        <v>0</v>
      </c>
      <c r="D18" s="94">
        <f>Consolidado!BR17</f>
        <v>0</v>
      </c>
      <c r="E18" s="91">
        <f>Consolidado!BS17</f>
        <v>0</v>
      </c>
      <c r="F18" s="92" t="str">
        <f>Consolidado!BT17</f>
        <v>-</v>
      </c>
      <c r="G18" s="91" t="str">
        <f>Consolidado!BU17</f>
        <v>-</v>
      </c>
    </row>
    <row r="19" ht="30.0" customHeight="1">
      <c r="B19" s="89" t="str">
        <f>Consolidado!BP18</f>
        <v>REGIONAL BARRANCABERMEJA</v>
      </c>
      <c r="C19" s="93">
        <f>Consolidado!BQ18</f>
        <v>0</v>
      </c>
      <c r="D19" s="94">
        <f>Consolidado!BR18</f>
        <v>0</v>
      </c>
      <c r="E19" s="91">
        <f>Consolidado!BS18</f>
        <v>0</v>
      </c>
      <c r="F19" s="92" t="str">
        <f>Consolidado!BT18</f>
        <v>-</v>
      </c>
      <c r="G19" s="91" t="str">
        <f>Consolidado!BU18</f>
        <v>-</v>
      </c>
    </row>
    <row r="20" ht="30.0" customHeight="1">
      <c r="B20" s="89" t="str">
        <f>Consolidado!BP19</f>
        <v>REGIONAL BARRANQUILLA</v>
      </c>
      <c r="C20" s="93">
        <f>Consolidado!BQ19</f>
        <v>0</v>
      </c>
      <c r="D20" s="94">
        <f>Consolidado!BR19</f>
        <v>0</v>
      </c>
      <c r="E20" s="91">
        <f>Consolidado!BS19</f>
        <v>0</v>
      </c>
      <c r="F20" s="92" t="str">
        <f>Consolidado!BT19</f>
        <v>-</v>
      </c>
      <c r="G20" s="91" t="str">
        <f>Consolidado!BU19</f>
        <v>-</v>
      </c>
    </row>
    <row r="21" ht="30.0" customHeight="1">
      <c r="B21" s="89" t="str">
        <f>Consolidado!BP20</f>
        <v>REGIONAL BOGOTÁ</v>
      </c>
      <c r="C21" s="93">
        <f>Consolidado!BQ20</f>
        <v>0</v>
      </c>
      <c r="D21" s="94">
        <f>Consolidado!BR20</f>
        <v>0</v>
      </c>
      <c r="E21" s="91">
        <f>Consolidado!BS20</f>
        <v>0</v>
      </c>
      <c r="F21" s="92" t="str">
        <f>Consolidado!BT20</f>
        <v>-</v>
      </c>
      <c r="G21" s="91" t="str">
        <f>Consolidado!BU20</f>
        <v>-</v>
      </c>
    </row>
    <row r="22" ht="30.0" customHeight="1">
      <c r="B22" s="89" t="str">
        <f>Consolidado!BP21</f>
        <v>REGIONAL CALI</v>
      </c>
      <c r="C22" s="93">
        <f>Consolidado!BQ21</f>
        <v>0</v>
      </c>
      <c r="D22" s="94">
        <f>Consolidado!BR21</f>
        <v>0</v>
      </c>
      <c r="E22" s="91">
        <f>Consolidado!BS21</f>
        <v>0</v>
      </c>
      <c r="F22" s="92" t="str">
        <f>Consolidado!BT21</f>
        <v>-</v>
      </c>
      <c r="G22" s="91" t="str">
        <f>Consolidado!BU21</f>
        <v>-</v>
      </c>
    </row>
    <row r="23" ht="30.0" customHeight="1">
      <c r="B23" s="89" t="str">
        <f>Consolidado!BP22</f>
        <v>REGIONAL MAGANGUÉ</v>
      </c>
      <c r="C23" s="93">
        <f>Consolidado!BQ22</f>
        <v>0</v>
      </c>
      <c r="D23" s="94">
        <f>Consolidado!BR22</f>
        <v>0</v>
      </c>
      <c r="E23" s="91">
        <f>Consolidado!BS22</f>
        <v>0</v>
      </c>
      <c r="F23" s="92" t="str">
        <f>Consolidado!BT22</f>
        <v>-</v>
      </c>
      <c r="G23" s="91" t="str">
        <f>Consolidado!BU22</f>
        <v>-</v>
      </c>
    </row>
    <row r="24" ht="30.0" customHeight="1">
      <c r="B24" s="89" t="str">
        <f>Consolidado!BP23</f>
        <v>REGIONAL MEDELLÍN</v>
      </c>
      <c r="C24" s="93">
        <f>Consolidado!BQ23</f>
        <v>0</v>
      </c>
      <c r="D24" s="94">
        <f>Consolidado!BR23</f>
        <v>0</v>
      </c>
      <c r="E24" s="91">
        <f>Consolidado!BS23</f>
        <v>0</v>
      </c>
      <c r="F24" s="92" t="str">
        <f>Consolidado!BT23</f>
        <v>-</v>
      </c>
      <c r="G24" s="91" t="str">
        <f>Consolidado!BU23</f>
        <v>-</v>
      </c>
    </row>
    <row r="25" ht="30.0" customHeight="1">
      <c r="B25" s="89" t="str">
        <f>Consolidado!BP24</f>
        <v>REGIONAL VILLAVICENCIO</v>
      </c>
      <c r="C25" s="93">
        <f>Consolidado!BQ24</f>
        <v>0</v>
      </c>
      <c r="D25" s="94">
        <f>Consolidado!BR24</f>
        <v>0</v>
      </c>
      <c r="E25" s="91">
        <f>Consolidado!BS24</f>
        <v>0</v>
      </c>
      <c r="F25" s="92" t="str">
        <f>Consolidado!BT24</f>
        <v>-</v>
      </c>
      <c r="G25" s="91"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
      <c r="B2" s="95" t="s">
        <v>125</v>
      </c>
      <c r="C2" s="96"/>
      <c r="D2" s="97" t="s">
        <v>126</v>
      </c>
    </row>
    <row r="3">
      <c r="A3" s="1"/>
      <c r="B3" s="95" t="s">
        <v>127</v>
      </c>
      <c r="C3" s="96"/>
      <c r="D3" s="96"/>
    </row>
    <row r="4">
      <c r="A4" s="1"/>
      <c r="B4" s="95" t="s">
        <v>128</v>
      </c>
      <c r="C4" s="98"/>
      <c r="D4" s="97" t="s">
        <v>129</v>
      </c>
    </row>
    <row r="5">
      <c r="D5" s="99"/>
    </row>
    <row r="6">
      <c r="B6" s="100">
        <v>44845.0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101"/>
      <c r="B1" s="102"/>
      <c r="C1" s="102"/>
      <c r="D1" s="102"/>
      <c r="E1" s="102"/>
      <c r="F1" s="102"/>
      <c r="G1" s="102"/>
      <c r="H1" s="102"/>
      <c r="I1" s="102"/>
      <c r="J1" s="102"/>
      <c r="K1" s="102"/>
      <c r="L1" s="102"/>
      <c r="M1" s="102"/>
      <c r="N1" s="102"/>
      <c r="O1" s="102"/>
      <c r="P1" s="103"/>
      <c r="Q1" s="103"/>
      <c r="R1" s="103"/>
      <c r="S1" s="103"/>
      <c r="T1" s="103"/>
      <c r="U1" s="103"/>
      <c r="V1" s="103"/>
      <c r="W1" s="102"/>
      <c r="AG1" s="104" t="s">
        <v>130</v>
      </c>
      <c r="AH1" s="105"/>
      <c r="AI1" s="105"/>
      <c r="AJ1" s="105"/>
      <c r="AK1" s="105"/>
      <c r="AL1" s="105"/>
      <c r="AM1" s="105"/>
      <c r="AN1" s="105"/>
      <c r="AO1" s="105"/>
      <c r="AP1" s="105"/>
      <c r="AQ1" s="106"/>
      <c r="AR1" s="107" t="s">
        <v>131</v>
      </c>
      <c r="AS1" s="108"/>
      <c r="AT1" s="108"/>
      <c r="AU1" s="108"/>
      <c r="AV1" s="108"/>
      <c r="AW1" s="108"/>
      <c r="AX1" s="109"/>
      <c r="AY1" s="107" t="s">
        <v>130</v>
      </c>
      <c r="AZ1" s="108"/>
      <c r="BA1" s="108"/>
      <c r="BB1" s="108"/>
      <c r="BC1" s="108"/>
      <c r="BD1" s="108"/>
      <c r="BE1" s="109"/>
      <c r="BF1" s="107" t="s">
        <v>132</v>
      </c>
      <c r="BG1" s="108"/>
      <c r="BH1" s="108"/>
      <c r="BI1" s="108"/>
      <c r="BJ1" s="108"/>
      <c r="BK1" s="108"/>
      <c r="BL1" s="110"/>
      <c r="BM1" s="85"/>
      <c r="BO1" s="85"/>
      <c r="BP1" s="86" t="s">
        <v>118</v>
      </c>
      <c r="BV1" s="111" t="s">
        <v>133</v>
      </c>
      <c r="BW1" s="111">
        <v>-1.0</v>
      </c>
      <c r="BX1" s="111">
        <v>0.0</v>
      </c>
      <c r="BY1" s="111">
        <v>1.0</v>
      </c>
      <c r="BZ1" s="85"/>
    </row>
    <row r="2" ht="33.75" customHeight="1">
      <c r="A2" s="20"/>
      <c r="B2" s="112" t="s">
        <v>134</v>
      </c>
      <c r="C2" s="113" t="s">
        <v>28</v>
      </c>
      <c r="D2" s="112" t="s">
        <v>29</v>
      </c>
      <c r="E2" s="112" t="s">
        <v>30</v>
      </c>
      <c r="F2" s="114" t="s">
        <v>31</v>
      </c>
      <c r="G2" s="115" t="s">
        <v>32</v>
      </c>
      <c r="H2" s="112" t="s">
        <v>135</v>
      </c>
      <c r="I2" s="115" t="s">
        <v>136</v>
      </c>
      <c r="J2" s="115" t="s">
        <v>137</v>
      </c>
      <c r="K2" s="115" t="s">
        <v>36</v>
      </c>
      <c r="L2" s="115" t="s">
        <v>37</v>
      </c>
      <c r="M2" s="112" t="s">
        <v>38</v>
      </c>
      <c r="N2" s="112" t="s">
        <v>39</v>
      </c>
      <c r="O2" s="115" t="s">
        <v>138</v>
      </c>
      <c r="P2" s="116" t="s">
        <v>41</v>
      </c>
      <c r="Q2" s="116" t="s">
        <v>42</v>
      </c>
      <c r="R2" s="116" t="s">
        <v>44</v>
      </c>
      <c r="S2" s="116" t="s">
        <v>45</v>
      </c>
      <c r="T2" s="116" t="s">
        <v>46</v>
      </c>
      <c r="U2" s="116" t="s">
        <v>47</v>
      </c>
      <c r="V2" s="116" t="s">
        <v>48</v>
      </c>
      <c r="W2" s="112" t="s">
        <v>49</v>
      </c>
      <c r="X2" s="113" t="s">
        <v>50</v>
      </c>
      <c r="Y2" s="113" t="s">
        <v>51</v>
      </c>
      <c r="Z2" s="113" t="s">
        <v>52</v>
      </c>
      <c r="AA2" s="113" t="s">
        <v>53</v>
      </c>
      <c r="AB2" s="113" t="s">
        <v>54</v>
      </c>
      <c r="AC2" s="113" t="s">
        <v>55</v>
      </c>
      <c r="AD2" s="113" t="s">
        <v>56</v>
      </c>
      <c r="AE2" s="113" t="s">
        <v>57</v>
      </c>
      <c r="AF2" s="113" t="s">
        <v>58</v>
      </c>
      <c r="AG2" s="112" t="s">
        <v>60</v>
      </c>
      <c r="AH2" s="113" t="s">
        <v>61</v>
      </c>
      <c r="AI2" s="113"/>
      <c r="AJ2" s="113"/>
      <c r="AK2" s="113"/>
      <c r="AL2" s="113" t="s">
        <v>62</v>
      </c>
      <c r="AM2" s="113" t="s">
        <v>63</v>
      </c>
      <c r="AN2" s="113"/>
      <c r="AO2" s="113" t="s">
        <v>139</v>
      </c>
      <c r="AP2" s="113" t="s">
        <v>65</v>
      </c>
      <c r="AQ2" s="117" t="s">
        <v>140</v>
      </c>
      <c r="AR2" s="117" t="s">
        <v>141</v>
      </c>
      <c r="AS2" s="117" t="s">
        <v>61</v>
      </c>
      <c r="AT2" s="117" t="s">
        <v>62</v>
      </c>
      <c r="AU2" s="117" t="s">
        <v>63</v>
      </c>
      <c r="AV2" s="117" t="s">
        <v>142</v>
      </c>
      <c r="AW2" s="117" t="s">
        <v>65</v>
      </c>
      <c r="AX2" s="117" t="s">
        <v>140</v>
      </c>
      <c r="AY2" s="117" t="s">
        <v>141</v>
      </c>
      <c r="AZ2" s="117" t="s">
        <v>61</v>
      </c>
      <c r="BA2" s="117" t="s">
        <v>62</v>
      </c>
      <c r="BB2" s="117" t="s">
        <v>63</v>
      </c>
      <c r="BC2" s="117" t="s">
        <v>142</v>
      </c>
      <c r="BD2" s="117" t="s">
        <v>65</v>
      </c>
      <c r="BE2" s="117" t="s">
        <v>140</v>
      </c>
      <c r="BF2" s="117" t="s">
        <v>141</v>
      </c>
      <c r="BG2" s="117" t="s">
        <v>61</v>
      </c>
      <c r="BH2" s="117" t="s">
        <v>62</v>
      </c>
      <c r="BI2" s="117" t="s">
        <v>63</v>
      </c>
      <c r="BJ2" s="117" t="s">
        <v>142</v>
      </c>
      <c r="BK2" s="118" t="s">
        <v>65</v>
      </c>
      <c r="BL2" s="119" t="s">
        <v>140</v>
      </c>
      <c r="BM2" s="85"/>
      <c r="BO2" s="85"/>
      <c r="BP2" s="87" t="s">
        <v>119</v>
      </c>
      <c r="BQ2" s="88" t="s">
        <v>120</v>
      </c>
      <c r="BR2" s="88" t="s">
        <v>121</v>
      </c>
      <c r="BS2" s="88" t="s">
        <v>122</v>
      </c>
      <c r="BT2" s="120" t="s">
        <v>143</v>
      </c>
      <c r="BU2" s="120" t="s">
        <v>144</v>
      </c>
      <c r="BV2" s="121" t="s">
        <v>145</v>
      </c>
      <c r="BW2" s="122" t="s">
        <v>146</v>
      </c>
      <c r="BX2" s="122" t="s">
        <v>147</v>
      </c>
      <c r="BY2" s="122" t="s">
        <v>148</v>
      </c>
      <c r="BZ2" s="85"/>
    </row>
    <row r="3" ht="37.5" customHeight="1">
      <c r="A3" s="123"/>
      <c r="B3" s="124" t="str">
        <f>IFERROR(__xludf.DUMMYFUNCTION("{FILTER(Administrativa!B4:AL159,NOT(ISBLANK(Administrativa!B4:B159)));
FILTER(Adm_y_Aten_Ciu!B4:AL159,NOT(ISBLANK(Adm_y_Aten_Ciu!B4:B159)));
FILTER(Comunicaciones!B4:AL159,NOT(ISBLANK(Comunicaciones!B4:B159)));
FILTER(Contratos!B4:AL159,NOT(ISBLANK(Contra"&amp;"tos!B4:B159)));
FILTER(C_Interno!B4:AL159,NOT(ISBLANK(C_Interno!B4:B159)));
FILTER(CI_Disciplinario!B4:AL159,NOT(ISBLANK(CI_Disciplinario!B4:B159)));
FILTER(DTAF!B4:AL159,NOT(ISBLANK(DTAF!B4:B159)));
FILTER(DTIV!B4:AL159,NOT(ISBLANK(DTIV!B4:B159)));
FILTE"&amp;"R(Financiera!B4:AL159,NOT(ISBLANK(Financiera!B4:B159)));
FILTER(G_Documental!B4:AL159,NOT(ISBLANK(G_Documental!B4:B159)));
FILTER(OA_Juridica!B4:AL159,NOT(ISBLANK(OA_Juridica!B4:B159)));
FILTER(OGCI!B4:AL159,NOT(ISBLANK(OGCI!B4:B159)));
FILTER('Planeación"&amp;"'!B4:AL159,NOT(ISBLANK('Planeación'!B4:B159)));
FILTER(Sistemas!B4:AL159,NOT(ISBLANK(Sistemas!B4:B159)));
FILTER(T_Humano!B4:AL159,NOT(ISBLANK(T_Humano!B4:B159)));
FILTER(R_Barrancabermeja!B4:AL159,NOT(ISBLANK(R_Barrancabermeja!B4:B159)));
FILTER(R_Barran"&amp;"quilla!B4:AL159,NOT(ISBLANK(R_Barranquilla!B4:B159)));
FILTER(R_Bogota!B4:AL159,NOT(ISBLANK(R_Bogota!B4:B159)));
FILTER(R_Cali!B4:AL159,NOT(ISBLANK(R_Cali!B4:B159)));
FILTER(R_Magangue!B4:AL159,NOT(ISBLANK(R_Magangue!B4:B159)));
FILTER(R_Medellin!B4:AL159"&amp;",NOT(ISBLANK(R_Medellin!B4:B159)));
FILTER(R_Villavicencio!B4:AL159,NOT(ISBLANK(R_Villavicencio!B4:B159)))}"),"#VALUE!")</f>
        <v>#VALUE!</v>
      </c>
      <c r="C3" s="125"/>
      <c r="D3" s="126"/>
      <c r="E3" s="126"/>
      <c r="F3" s="126"/>
      <c r="G3" s="127"/>
      <c r="H3" s="126"/>
      <c r="I3" s="126"/>
      <c r="J3" s="126"/>
      <c r="K3" s="128"/>
      <c r="L3" s="128"/>
      <c r="M3" s="128"/>
      <c r="N3" s="129"/>
      <c r="O3" s="130"/>
      <c r="P3" s="131"/>
      <c r="Q3" s="132"/>
      <c r="R3" s="94"/>
      <c r="S3" s="131"/>
      <c r="T3" s="131"/>
      <c r="U3" s="131"/>
      <c r="V3" s="131"/>
      <c r="W3" s="133"/>
      <c r="X3" s="134"/>
      <c r="Y3" s="125"/>
      <c r="Z3" s="134"/>
      <c r="AA3" s="125"/>
      <c r="AB3" s="125"/>
      <c r="AC3" s="125"/>
      <c r="AD3" s="125"/>
      <c r="AE3" s="125"/>
      <c r="AF3" s="125"/>
      <c r="AG3" s="135"/>
      <c r="AH3" s="136"/>
      <c r="AI3" s="136"/>
      <c r="AJ3" s="136"/>
      <c r="AK3" s="136"/>
      <c r="AL3" s="136"/>
      <c r="AM3" s="137"/>
      <c r="AN3" s="138" t="str">
        <f>IFERROR(IF((AO3+1)&lt;2,Alertas!$B$2&amp;TEXT(AO3,"0%")&amp;Alertas!$D$2, IF((AO3+1)=2,Alertas!$B$3,IF((AO3+1)&gt;2,Alertas!$B$4&amp;TEXT(AO3,"0%")&amp;Alertas!$D$4,AO3+1))),"Sin meta para el segundo trimestre")</f>
        <v>Sin meta para el segundo trimestre</v>
      </c>
      <c r="AO3" s="139" t="str">
        <f t="shared" ref="AO3:AO158" si="2">IF(AND(OR(NOT(ISBLANK(AG3)),NOT(ISBLANK(AH3)),NOT(ISBLANK(AL3))),OR(T3=0,T3="-")),IF(OR(AG3=0,AG3=""),"-",1+AG3),IF(T3=0,"-",AG3/T3))</f>
        <v>-</v>
      </c>
      <c r="AP3" s="138"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140"/>
      <c r="AR3" s="141"/>
      <c r="AS3" s="142"/>
      <c r="AT3" s="142"/>
      <c r="AU3" s="143"/>
      <c r="AV3" s="144"/>
      <c r="AW3" s="145"/>
      <c r="AX3" s="140"/>
      <c r="AY3" s="141"/>
      <c r="AZ3" s="146"/>
      <c r="BA3" s="142"/>
      <c r="BB3" s="147"/>
      <c r="BC3" s="148"/>
      <c r="BD3" s="149"/>
      <c r="BE3" s="150"/>
      <c r="BF3" s="141"/>
      <c r="BG3" s="146"/>
      <c r="BH3" s="142"/>
      <c r="BI3" s="143"/>
      <c r="BJ3" s="148"/>
      <c r="BK3" s="149"/>
      <c r="BL3" s="151"/>
      <c r="BN3" s="85" t="str">
        <f t="shared" ref="BN3:BN15" si="4">IFERROR(IF((AO3+1)&lt;2,"-1", IF((AO3+1)=2,"0",IF((AO3+1)&gt;2,"1",AO3+1))),"-")</f>
        <v>-</v>
      </c>
      <c r="BP3" s="152" t="s">
        <v>149</v>
      </c>
      <c r="BQ3" s="90">
        <f t="shared" ref="BQ3:BQ24" si="5">COUNTIFS($D:$D,BP3)</f>
        <v>0</v>
      </c>
      <c r="BR3" s="91">
        <f t="shared" ref="BR3:BR24" si="6">COUNTIFS($D:$D,$BP3,$T:$T,"&gt;0")</f>
        <v>0</v>
      </c>
      <c r="BS3" s="91">
        <f t="shared" ref="BS3:BS24" si="7">COUNTIFS($D:$D,$BP3,$AG:$AG,"&gt;0")</f>
        <v>0</v>
      </c>
      <c r="BT3" s="92" t="str">
        <f t="shared" ref="BT3:BT24" si="8">IFERROR(AVERAGEIFS($AO:$AO,$D:$D,$BP3),"-")</f>
        <v>-</v>
      </c>
      <c r="BU3" s="91" t="str">
        <f t="shared" ref="BU3:BU24" si="9">IFERROR(IF(BT3+1&lt;1.9,"Reporte con Baja Ejecución",IF(BT3+1&gt;2.1,"Reporte con Sobre Ejecución","Reporte Completo")),"-")</f>
        <v>-</v>
      </c>
      <c r="BV3" s="153">
        <f t="shared" ref="BV3:BY3" si="1">COUNTIFS($D:$D,$BP3,$BN:$BN,BV$1)</f>
        <v>0</v>
      </c>
      <c r="BW3" s="153">
        <f t="shared" si="1"/>
        <v>0</v>
      </c>
      <c r="BX3" s="153">
        <f t="shared" si="1"/>
        <v>0</v>
      </c>
      <c r="BY3" s="153">
        <f t="shared" si="1"/>
        <v>0</v>
      </c>
    </row>
    <row r="4" ht="37.5" customHeight="1">
      <c r="A4" s="123"/>
      <c r="B4" s="124"/>
      <c r="C4" s="125"/>
      <c r="D4" s="126"/>
      <c r="E4" s="126"/>
      <c r="F4" s="126"/>
      <c r="G4" s="127"/>
      <c r="H4" s="126"/>
      <c r="I4" s="126"/>
      <c r="J4" s="126"/>
      <c r="K4" s="128"/>
      <c r="L4" s="128"/>
      <c r="M4" s="128"/>
      <c r="N4" s="129"/>
      <c r="O4" s="130"/>
      <c r="P4" s="131"/>
      <c r="Q4" s="132"/>
      <c r="R4" s="94"/>
      <c r="S4" s="131"/>
      <c r="T4" s="131"/>
      <c r="U4" s="131"/>
      <c r="V4" s="131"/>
      <c r="W4" s="133"/>
      <c r="X4" s="134"/>
      <c r="Y4" s="125"/>
      <c r="Z4" s="134"/>
      <c r="AA4" s="125"/>
      <c r="AB4" s="125"/>
      <c r="AC4" s="125"/>
      <c r="AD4" s="125"/>
      <c r="AE4" s="125"/>
      <c r="AF4" s="125"/>
      <c r="AG4" s="135"/>
      <c r="AH4" s="136"/>
      <c r="AI4" s="136"/>
      <c r="AJ4" s="136"/>
      <c r="AK4" s="136"/>
      <c r="AL4" s="136"/>
      <c r="AM4" s="137"/>
      <c r="AN4" s="138" t="str">
        <f>IFERROR(IF((AO4+1)&lt;2,Alertas!$B$2&amp;TEXT(AO4,"0%")&amp;Alertas!$D$2, IF((AO4+1)=2,Alertas!$B$3,IF((AO4+1)&gt;2,Alertas!$B$4&amp;TEXT(AO4,"0%")&amp;Alertas!$D$4,AO4+1))),"Sin meta para el segundo trimestre")</f>
        <v>Sin meta para el segundo trimestre</v>
      </c>
      <c r="AO4" s="139" t="str">
        <f t="shared" si="2"/>
        <v>-</v>
      </c>
      <c r="AP4" s="138" t="str">
        <f t="shared" si="3"/>
        <v>Sin meta para el segundo trimestre.</v>
      </c>
      <c r="AQ4" s="140"/>
      <c r="AR4" s="141"/>
      <c r="AS4" s="142"/>
      <c r="AT4" s="142"/>
      <c r="AU4" s="143"/>
      <c r="AV4" s="144"/>
      <c r="AW4" s="145"/>
      <c r="AX4" s="140"/>
      <c r="AY4" s="141"/>
      <c r="AZ4" s="146"/>
      <c r="BA4" s="142"/>
      <c r="BB4" s="147"/>
      <c r="BC4" s="148"/>
      <c r="BD4" s="149"/>
      <c r="BE4" s="150"/>
      <c r="BF4" s="141"/>
      <c r="BG4" s="146"/>
      <c r="BH4" s="142"/>
      <c r="BI4" s="143"/>
      <c r="BJ4" s="148"/>
      <c r="BK4" s="149"/>
      <c r="BL4" s="151"/>
      <c r="BN4" s="85" t="str">
        <f t="shared" si="4"/>
        <v>-</v>
      </c>
      <c r="BP4" s="152" t="s">
        <v>150</v>
      </c>
      <c r="BQ4" s="93">
        <f t="shared" si="5"/>
        <v>0</v>
      </c>
      <c r="BR4" s="91">
        <f t="shared" si="6"/>
        <v>0</v>
      </c>
      <c r="BS4" s="91">
        <f t="shared" si="7"/>
        <v>0</v>
      </c>
      <c r="BT4" s="92" t="str">
        <f t="shared" si="8"/>
        <v>-</v>
      </c>
      <c r="BU4" s="91" t="str">
        <f t="shared" si="9"/>
        <v>-</v>
      </c>
      <c r="BV4" s="153">
        <f t="shared" ref="BV4:BY4" si="10">COUNTIFS($D:$D,$BP4,$BN:$BN,BV$1)</f>
        <v>0</v>
      </c>
      <c r="BW4" s="153">
        <f t="shared" si="10"/>
        <v>0</v>
      </c>
      <c r="BX4" s="153">
        <f t="shared" si="10"/>
        <v>0</v>
      </c>
      <c r="BY4" s="153">
        <f t="shared" si="10"/>
        <v>0</v>
      </c>
    </row>
    <row r="5" ht="37.5" customHeight="1">
      <c r="A5" s="123"/>
      <c r="B5" s="124"/>
      <c r="C5" s="125"/>
      <c r="D5" s="126"/>
      <c r="E5" s="126"/>
      <c r="F5" s="126"/>
      <c r="G5" s="127"/>
      <c r="H5" s="126"/>
      <c r="I5" s="126"/>
      <c r="J5" s="126"/>
      <c r="K5" s="128"/>
      <c r="L5" s="128"/>
      <c r="M5" s="128"/>
      <c r="N5" s="129"/>
      <c r="O5" s="130"/>
      <c r="P5" s="154"/>
      <c r="Q5" s="155"/>
      <c r="R5" s="155"/>
      <c r="S5" s="154"/>
      <c r="T5" s="154"/>
      <c r="U5" s="154"/>
      <c r="V5" s="154"/>
      <c r="W5" s="133"/>
      <c r="X5" s="134"/>
      <c r="Y5" s="125"/>
      <c r="Z5" s="134"/>
      <c r="AA5" s="125"/>
      <c r="AB5" s="125"/>
      <c r="AC5" s="125"/>
      <c r="AD5" s="125"/>
      <c r="AE5" s="125"/>
      <c r="AF5" s="125"/>
      <c r="AG5" s="156"/>
      <c r="AH5" s="136"/>
      <c r="AI5" s="136"/>
      <c r="AJ5" s="136"/>
      <c r="AK5" s="136"/>
      <c r="AL5" s="136"/>
      <c r="AM5" s="137"/>
      <c r="AN5" s="138" t="str">
        <f>IFERROR(IF((AO5+1)&lt;2,Alertas!$B$2&amp;TEXT(AO5,"0%")&amp;Alertas!$D$2, IF((AO5+1)=2,Alertas!$B$3,IF((AO5+1)&gt;2,Alertas!$B$4&amp;TEXT(AO5,"0%")&amp;Alertas!$D$4,AO5+1))),"Sin meta para el segundo trimestre")</f>
        <v>Sin meta para el segundo trimestre</v>
      </c>
      <c r="AO5" s="139" t="str">
        <f t="shared" si="2"/>
        <v>-</v>
      </c>
      <c r="AP5" s="138" t="str">
        <f t="shared" si="3"/>
        <v>Sin meta para el segundo trimestre.</v>
      </c>
      <c r="AQ5" s="140"/>
      <c r="AR5" s="141"/>
      <c r="AS5" s="142"/>
      <c r="AT5" s="142"/>
      <c r="AU5" s="143"/>
      <c r="AV5" s="144"/>
      <c r="AW5" s="145"/>
      <c r="AX5" s="140"/>
      <c r="AY5" s="141"/>
      <c r="AZ5" s="146"/>
      <c r="BA5" s="142"/>
      <c r="BB5" s="147"/>
      <c r="BC5" s="148"/>
      <c r="BD5" s="149"/>
      <c r="BE5" s="150"/>
      <c r="BF5" s="141"/>
      <c r="BG5" s="146"/>
      <c r="BH5" s="142"/>
      <c r="BI5" s="143"/>
      <c r="BJ5" s="148"/>
      <c r="BK5" s="149"/>
      <c r="BL5" s="151"/>
      <c r="BN5" s="85" t="str">
        <f t="shared" si="4"/>
        <v>-</v>
      </c>
      <c r="BP5" s="152" t="s">
        <v>151</v>
      </c>
      <c r="BQ5" s="93">
        <f t="shared" si="5"/>
        <v>0</v>
      </c>
      <c r="BR5" s="91">
        <f t="shared" si="6"/>
        <v>0</v>
      </c>
      <c r="BS5" s="91">
        <f t="shared" si="7"/>
        <v>0</v>
      </c>
      <c r="BT5" s="92" t="str">
        <f t="shared" si="8"/>
        <v>-</v>
      </c>
      <c r="BU5" s="91" t="str">
        <f t="shared" si="9"/>
        <v>-</v>
      </c>
      <c r="BV5" s="153">
        <f t="shared" ref="BV5:BY5" si="11">COUNTIFS($D:$D,$BP5,$BN:$BN,BV$1)</f>
        <v>0</v>
      </c>
      <c r="BW5" s="153">
        <f t="shared" si="11"/>
        <v>0</v>
      </c>
      <c r="BX5" s="153">
        <f t="shared" si="11"/>
        <v>0</v>
      </c>
      <c r="BY5" s="153">
        <f t="shared" si="11"/>
        <v>0</v>
      </c>
    </row>
    <row r="6" ht="37.5" customHeight="1">
      <c r="A6" s="123"/>
      <c r="B6" s="124"/>
      <c r="C6" s="125"/>
      <c r="D6" s="126"/>
      <c r="E6" s="126"/>
      <c r="F6" s="126"/>
      <c r="G6" s="127"/>
      <c r="H6" s="126"/>
      <c r="I6" s="126"/>
      <c r="J6" s="126"/>
      <c r="K6" s="128"/>
      <c r="L6" s="128"/>
      <c r="M6" s="128"/>
      <c r="N6" s="129"/>
      <c r="O6" s="130"/>
      <c r="P6" s="131"/>
      <c r="Q6" s="132"/>
      <c r="R6" s="94"/>
      <c r="S6" s="131"/>
      <c r="T6" s="131"/>
      <c r="U6" s="131"/>
      <c r="V6" s="131"/>
      <c r="W6" s="133"/>
      <c r="X6" s="134"/>
      <c r="Y6" s="125"/>
      <c r="Z6" s="134"/>
      <c r="AA6" s="125"/>
      <c r="AB6" s="125"/>
      <c r="AC6" s="125"/>
      <c r="AD6" s="125"/>
      <c r="AE6" s="125"/>
      <c r="AF6" s="125"/>
      <c r="AG6" s="135"/>
      <c r="AH6" s="136"/>
      <c r="AI6" s="136"/>
      <c r="AJ6" s="136"/>
      <c r="AK6" s="136"/>
      <c r="AL6" s="136"/>
      <c r="AM6" s="137"/>
      <c r="AN6" s="138" t="str">
        <f>IFERROR(IF((AO6+1)&lt;2,Alertas!$B$2&amp;TEXT(AO6,"0%")&amp;Alertas!$D$2, IF((AO6+1)=2,Alertas!$B$3,IF((AO6+1)&gt;2,Alertas!$B$4&amp;TEXT(AO6,"0%")&amp;Alertas!$D$4,AO6+1))),"Sin meta para el segundo trimestre")</f>
        <v>Sin meta para el segundo trimestre</v>
      </c>
      <c r="AO6" s="139" t="str">
        <f t="shared" si="2"/>
        <v>-</v>
      </c>
      <c r="AP6" s="138" t="str">
        <f t="shared" si="3"/>
        <v>Sin meta para el segundo trimestre.</v>
      </c>
      <c r="AQ6" s="140"/>
      <c r="AR6" s="141"/>
      <c r="AS6" s="142"/>
      <c r="AT6" s="142"/>
      <c r="AU6" s="143"/>
      <c r="AV6" s="144"/>
      <c r="AW6" s="145"/>
      <c r="AX6" s="140"/>
      <c r="AY6" s="141"/>
      <c r="AZ6" s="146"/>
      <c r="BA6" s="142"/>
      <c r="BB6" s="147"/>
      <c r="BC6" s="148"/>
      <c r="BD6" s="149"/>
      <c r="BE6" s="150"/>
      <c r="BF6" s="141"/>
      <c r="BG6" s="146"/>
      <c r="BH6" s="142"/>
      <c r="BI6" s="143"/>
      <c r="BJ6" s="148"/>
      <c r="BK6" s="149"/>
      <c r="BL6" s="151"/>
      <c r="BN6" s="85" t="str">
        <f t="shared" si="4"/>
        <v>-</v>
      </c>
      <c r="BP6" s="152" t="s">
        <v>152</v>
      </c>
      <c r="BQ6" s="93">
        <f t="shared" si="5"/>
        <v>0</v>
      </c>
      <c r="BR6" s="91">
        <f t="shared" si="6"/>
        <v>0</v>
      </c>
      <c r="BS6" s="91">
        <f t="shared" si="7"/>
        <v>0</v>
      </c>
      <c r="BT6" s="92" t="str">
        <f t="shared" si="8"/>
        <v>-</v>
      </c>
      <c r="BU6" s="91" t="str">
        <f t="shared" si="9"/>
        <v>-</v>
      </c>
      <c r="BV6" s="153">
        <f t="shared" ref="BV6:BY6" si="12">COUNTIFS($D:$D,$BP6,$BN:$BN,BV$1)</f>
        <v>0</v>
      </c>
      <c r="BW6" s="153">
        <f t="shared" si="12"/>
        <v>0</v>
      </c>
      <c r="BX6" s="153">
        <f t="shared" si="12"/>
        <v>0</v>
      </c>
      <c r="BY6" s="153">
        <f t="shared" si="12"/>
        <v>0</v>
      </c>
    </row>
    <row r="7" ht="37.5" customHeight="1">
      <c r="A7" s="123"/>
      <c r="B7" s="124"/>
      <c r="C7" s="125"/>
      <c r="D7" s="126"/>
      <c r="E7" s="126"/>
      <c r="F7" s="126"/>
      <c r="G7" s="127"/>
      <c r="H7" s="126"/>
      <c r="I7" s="126"/>
      <c r="J7" s="126"/>
      <c r="K7" s="128"/>
      <c r="L7" s="128"/>
      <c r="M7" s="128"/>
      <c r="N7" s="129"/>
      <c r="O7" s="130"/>
      <c r="P7" s="131"/>
      <c r="Q7" s="132"/>
      <c r="R7" s="94"/>
      <c r="S7" s="131"/>
      <c r="T7" s="131"/>
      <c r="U7" s="131"/>
      <c r="V7" s="131"/>
      <c r="W7" s="133"/>
      <c r="X7" s="134"/>
      <c r="Y7" s="125"/>
      <c r="Z7" s="134"/>
      <c r="AA7" s="125"/>
      <c r="AB7" s="125"/>
      <c r="AC7" s="125"/>
      <c r="AD7" s="125"/>
      <c r="AE7" s="125"/>
      <c r="AF7" s="125"/>
      <c r="AG7" s="135"/>
      <c r="AH7" s="136"/>
      <c r="AI7" s="136"/>
      <c r="AJ7" s="136"/>
      <c r="AK7" s="136"/>
      <c r="AL7" s="136"/>
      <c r="AM7" s="137"/>
      <c r="AN7" s="138" t="str">
        <f>IFERROR(IF((AO7+1)&lt;2,Alertas!$B$2&amp;TEXT(AO7,"0%")&amp;Alertas!$D$2, IF((AO7+1)=2,Alertas!$B$3,IF((AO7+1)&gt;2,Alertas!$B$4&amp;TEXT(AO7,"0%")&amp;Alertas!$D$4,AO7+1))),"Sin meta para el segundo trimestre")</f>
        <v>Sin meta para el segundo trimestre</v>
      </c>
      <c r="AO7" s="139" t="str">
        <f t="shared" si="2"/>
        <v>-</v>
      </c>
      <c r="AP7" s="138" t="str">
        <f t="shared" si="3"/>
        <v>Sin meta para el segundo trimestre.</v>
      </c>
      <c r="AQ7" s="140"/>
      <c r="AR7" s="141"/>
      <c r="AS7" s="142"/>
      <c r="AT7" s="142"/>
      <c r="AU7" s="143"/>
      <c r="AV7" s="144"/>
      <c r="AW7" s="145"/>
      <c r="AX7" s="140"/>
      <c r="AY7" s="141"/>
      <c r="AZ7" s="146"/>
      <c r="BA7" s="142"/>
      <c r="BB7" s="147"/>
      <c r="BC7" s="148"/>
      <c r="BD7" s="149"/>
      <c r="BE7" s="150"/>
      <c r="BF7" s="141"/>
      <c r="BG7" s="146"/>
      <c r="BH7" s="142"/>
      <c r="BI7" s="143"/>
      <c r="BJ7" s="148"/>
      <c r="BK7" s="149"/>
      <c r="BL7" s="151"/>
      <c r="BN7" s="85" t="str">
        <f t="shared" si="4"/>
        <v>-</v>
      </c>
      <c r="BP7" s="152" t="s">
        <v>153</v>
      </c>
      <c r="BQ7" s="93">
        <f t="shared" si="5"/>
        <v>0</v>
      </c>
      <c r="BR7" s="91">
        <f t="shared" si="6"/>
        <v>0</v>
      </c>
      <c r="BS7" s="91">
        <f t="shared" si="7"/>
        <v>0</v>
      </c>
      <c r="BT7" s="92" t="str">
        <f t="shared" si="8"/>
        <v>-</v>
      </c>
      <c r="BU7" s="91" t="str">
        <f t="shared" si="9"/>
        <v>-</v>
      </c>
      <c r="BV7" s="153">
        <f t="shared" ref="BV7:BY7" si="13">COUNTIFS($D:$D,$BP7,$BN:$BN,BV$1)</f>
        <v>0</v>
      </c>
      <c r="BW7" s="153">
        <f t="shared" si="13"/>
        <v>0</v>
      </c>
      <c r="BX7" s="153">
        <f t="shared" si="13"/>
        <v>0</v>
      </c>
      <c r="BY7" s="153">
        <f t="shared" si="13"/>
        <v>0</v>
      </c>
    </row>
    <row r="8" ht="37.5" customHeight="1">
      <c r="A8" s="123"/>
      <c r="B8" s="124"/>
      <c r="C8" s="125"/>
      <c r="D8" s="126"/>
      <c r="E8" s="126"/>
      <c r="F8" s="126"/>
      <c r="G8" s="127"/>
      <c r="H8" s="126"/>
      <c r="I8" s="126"/>
      <c r="J8" s="126"/>
      <c r="K8" s="128"/>
      <c r="L8" s="128"/>
      <c r="M8" s="128"/>
      <c r="N8" s="129"/>
      <c r="O8" s="130"/>
      <c r="P8" s="131"/>
      <c r="Q8" s="132"/>
      <c r="R8" s="94"/>
      <c r="S8" s="131"/>
      <c r="T8" s="131"/>
      <c r="U8" s="131"/>
      <c r="V8" s="131"/>
      <c r="W8" s="133"/>
      <c r="X8" s="134"/>
      <c r="Y8" s="125"/>
      <c r="Z8" s="134"/>
      <c r="AA8" s="125"/>
      <c r="AB8" s="125"/>
      <c r="AC8" s="125"/>
      <c r="AD8" s="125"/>
      <c r="AE8" s="125"/>
      <c r="AF8" s="125"/>
      <c r="AG8" s="135"/>
      <c r="AH8" s="136"/>
      <c r="AI8" s="136"/>
      <c r="AJ8" s="136"/>
      <c r="AK8" s="136"/>
      <c r="AL8" s="136"/>
      <c r="AM8" s="137"/>
      <c r="AN8" s="138" t="str">
        <f>IFERROR(IF((AO8+1)&lt;2,Alertas!$B$2&amp;TEXT(AO8,"0%")&amp;Alertas!$D$2, IF((AO8+1)=2,Alertas!$B$3,IF((AO8+1)&gt;2,Alertas!$B$4&amp;TEXT(AO8,"0%")&amp;Alertas!$D$4,AO8+1))),"Sin meta para el segundo trimestre")</f>
        <v>Sin meta para el segundo trimestre</v>
      </c>
      <c r="AO8" s="139" t="str">
        <f t="shared" si="2"/>
        <v>-</v>
      </c>
      <c r="AP8" s="138" t="str">
        <f t="shared" si="3"/>
        <v>Sin meta para el segundo trimestre.</v>
      </c>
      <c r="AQ8" s="140"/>
      <c r="AR8" s="141"/>
      <c r="AS8" s="142"/>
      <c r="AT8" s="142"/>
      <c r="AU8" s="143"/>
      <c r="AV8" s="144"/>
      <c r="AW8" s="145"/>
      <c r="AX8" s="140"/>
      <c r="AY8" s="141"/>
      <c r="AZ8" s="146"/>
      <c r="BA8" s="142"/>
      <c r="BB8" s="147"/>
      <c r="BC8" s="148"/>
      <c r="BD8" s="149"/>
      <c r="BE8" s="150"/>
      <c r="BF8" s="141"/>
      <c r="BG8" s="146"/>
      <c r="BH8" s="142"/>
      <c r="BI8" s="143"/>
      <c r="BJ8" s="148"/>
      <c r="BK8" s="149"/>
      <c r="BL8" s="151"/>
      <c r="BN8" s="85" t="str">
        <f t="shared" si="4"/>
        <v>-</v>
      </c>
      <c r="BP8" s="152" t="s">
        <v>154</v>
      </c>
      <c r="BQ8" s="93">
        <f t="shared" si="5"/>
        <v>0</v>
      </c>
      <c r="BR8" s="91">
        <f t="shared" si="6"/>
        <v>0</v>
      </c>
      <c r="BS8" s="91">
        <f t="shared" si="7"/>
        <v>0</v>
      </c>
      <c r="BT8" s="92" t="str">
        <f t="shared" si="8"/>
        <v>-</v>
      </c>
      <c r="BU8" s="91" t="str">
        <f t="shared" si="9"/>
        <v>-</v>
      </c>
      <c r="BV8" s="153">
        <f t="shared" ref="BV8:BY8" si="14">COUNTIFS($D:$D,$BP8,$BN:$BN,BV$1)</f>
        <v>0</v>
      </c>
      <c r="BW8" s="153">
        <f t="shared" si="14"/>
        <v>0</v>
      </c>
      <c r="BX8" s="153">
        <f t="shared" si="14"/>
        <v>0</v>
      </c>
      <c r="BY8" s="153">
        <f t="shared" si="14"/>
        <v>0</v>
      </c>
    </row>
    <row r="9" ht="37.5" customHeight="1">
      <c r="A9" s="123"/>
      <c r="B9" s="124"/>
      <c r="C9" s="125"/>
      <c r="D9" s="126"/>
      <c r="E9" s="126"/>
      <c r="F9" s="126"/>
      <c r="G9" s="127"/>
      <c r="H9" s="126"/>
      <c r="I9" s="126"/>
      <c r="J9" s="126"/>
      <c r="K9" s="128"/>
      <c r="L9" s="128"/>
      <c r="M9" s="128"/>
      <c r="N9" s="129"/>
      <c r="O9" s="130"/>
      <c r="P9" s="131"/>
      <c r="Q9" s="132"/>
      <c r="R9" s="94"/>
      <c r="S9" s="131"/>
      <c r="T9" s="131"/>
      <c r="U9" s="131"/>
      <c r="V9" s="131"/>
      <c r="W9" s="133"/>
      <c r="X9" s="134"/>
      <c r="Y9" s="125"/>
      <c r="Z9" s="134"/>
      <c r="AA9" s="125"/>
      <c r="AB9" s="125"/>
      <c r="AC9" s="125"/>
      <c r="AD9" s="125"/>
      <c r="AE9" s="125"/>
      <c r="AF9" s="125"/>
      <c r="AG9" s="135"/>
      <c r="AH9" s="136"/>
      <c r="AI9" s="136"/>
      <c r="AJ9" s="136"/>
      <c r="AK9" s="136"/>
      <c r="AL9" s="136"/>
      <c r="AM9" s="137"/>
      <c r="AN9" s="138" t="str">
        <f>IFERROR(IF((AO9+1)&lt;2,Alertas!$B$2&amp;TEXT(AO9,"0%")&amp;Alertas!$D$2, IF((AO9+1)=2,Alertas!$B$3,IF((AO9+1)&gt;2,Alertas!$B$4&amp;TEXT(AO9,"0%")&amp;Alertas!$D$4,AO9+1))),"Sin meta para el segundo trimestre")</f>
        <v>Sin meta para el segundo trimestre</v>
      </c>
      <c r="AO9" s="139" t="str">
        <f t="shared" si="2"/>
        <v>-</v>
      </c>
      <c r="AP9" s="138" t="str">
        <f t="shared" si="3"/>
        <v>Sin meta para el segundo trimestre.</v>
      </c>
      <c r="AQ9" s="140"/>
      <c r="AR9" s="141"/>
      <c r="AS9" s="142"/>
      <c r="AT9" s="142"/>
      <c r="AU9" s="143"/>
      <c r="AV9" s="144"/>
      <c r="AW9" s="145"/>
      <c r="AX9" s="140"/>
      <c r="AY9" s="141"/>
      <c r="AZ9" s="146"/>
      <c r="BA9" s="142"/>
      <c r="BB9" s="147"/>
      <c r="BC9" s="148"/>
      <c r="BD9" s="149"/>
      <c r="BE9" s="150"/>
      <c r="BF9" s="141"/>
      <c r="BG9" s="146"/>
      <c r="BH9" s="142"/>
      <c r="BI9" s="143"/>
      <c r="BJ9" s="148"/>
      <c r="BK9" s="149"/>
      <c r="BL9" s="151"/>
      <c r="BN9" s="85" t="str">
        <f t="shared" si="4"/>
        <v>-</v>
      </c>
      <c r="BP9" s="152" t="s">
        <v>155</v>
      </c>
      <c r="BQ9" s="93">
        <f t="shared" si="5"/>
        <v>0</v>
      </c>
      <c r="BR9" s="91">
        <f t="shared" si="6"/>
        <v>0</v>
      </c>
      <c r="BS9" s="91">
        <f t="shared" si="7"/>
        <v>0</v>
      </c>
      <c r="BT9" s="92" t="str">
        <f t="shared" si="8"/>
        <v>-</v>
      </c>
      <c r="BU9" s="91" t="str">
        <f t="shared" si="9"/>
        <v>-</v>
      </c>
      <c r="BV9" s="153">
        <f t="shared" ref="BV9:BY9" si="15">COUNTIFS($D:$D,$BP9,$BN:$BN,BV$1)</f>
        <v>0</v>
      </c>
      <c r="BW9" s="153">
        <f t="shared" si="15"/>
        <v>0</v>
      </c>
      <c r="BX9" s="153">
        <f t="shared" si="15"/>
        <v>0</v>
      </c>
      <c r="BY9" s="153">
        <f t="shared" si="15"/>
        <v>0</v>
      </c>
    </row>
    <row r="10" ht="37.5" customHeight="1">
      <c r="A10" s="123"/>
      <c r="B10" s="124"/>
      <c r="C10" s="125"/>
      <c r="D10" s="126"/>
      <c r="E10" s="126"/>
      <c r="F10" s="126"/>
      <c r="G10" s="127"/>
      <c r="H10" s="126"/>
      <c r="I10" s="126"/>
      <c r="J10" s="126"/>
      <c r="K10" s="128"/>
      <c r="L10" s="128"/>
      <c r="M10" s="128"/>
      <c r="N10" s="129"/>
      <c r="O10" s="130"/>
      <c r="P10" s="131"/>
      <c r="Q10" s="132"/>
      <c r="R10" s="94"/>
      <c r="S10" s="131"/>
      <c r="T10" s="131"/>
      <c r="U10" s="131"/>
      <c r="V10" s="131"/>
      <c r="W10" s="133"/>
      <c r="X10" s="134"/>
      <c r="Y10" s="125"/>
      <c r="Z10" s="134"/>
      <c r="AA10" s="125"/>
      <c r="AB10" s="125"/>
      <c r="AC10" s="125"/>
      <c r="AD10" s="125"/>
      <c r="AE10" s="125"/>
      <c r="AF10" s="125"/>
      <c r="AG10" s="135"/>
      <c r="AH10" s="136"/>
      <c r="AI10" s="136"/>
      <c r="AJ10" s="136"/>
      <c r="AK10" s="136"/>
      <c r="AL10" s="136"/>
      <c r="AM10" s="137"/>
      <c r="AN10" s="138" t="str">
        <f>IFERROR(IF((AO10+1)&lt;2,Alertas!$B$2&amp;TEXT(AO10,"0%")&amp;Alertas!$D$2, IF((AO10+1)=2,Alertas!$B$3,IF((AO10+1)&gt;2,Alertas!$B$4&amp;TEXT(AO10,"0%")&amp;Alertas!$D$4,AO10+1))),"Sin meta para el segundo trimestre")</f>
        <v>Sin meta para el segundo trimestre</v>
      </c>
      <c r="AO10" s="139" t="str">
        <f t="shared" si="2"/>
        <v>-</v>
      </c>
      <c r="AP10" s="138" t="str">
        <f t="shared" si="3"/>
        <v>Sin meta para el segundo trimestre.</v>
      </c>
      <c r="AQ10" s="140"/>
      <c r="AR10" s="141"/>
      <c r="AS10" s="142"/>
      <c r="AT10" s="142"/>
      <c r="AU10" s="143"/>
      <c r="AV10" s="144"/>
      <c r="AW10" s="145"/>
      <c r="AX10" s="140"/>
      <c r="AY10" s="141"/>
      <c r="AZ10" s="146"/>
      <c r="BA10" s="142"/>
      <c r="BB10" s="147"/>
      <c r="BC10" s="148"/>
      <c r="BD10" s="149"/>
      <c r="BE10" s="150"/>
      <c r="BF10" s="141"/>
      <c r="BG10" s="146"/>
      <c r="BH10" s="142"/>
      <c r="BI10" s="143"/>
      <c r="BJ10" s="148"/>
      <c r="BK10" s="149"/>
      <c r="BL10" s="151"/>
      <c r="BN10" s="85" t="str">
        <f t="shared" si="4"/>
        <v>-</v>
      </c>
      <c r="BP10" s="152" t="s">
        <v>156</v>
      </c>
      <c r="BQ10" s="93">
        <f t="shared" si="5"/>
        <v>0</v>
      </c>
      <c r="BR10" s="91">
        <f t="shared" si="6"/>
        <v>0</v>
      </c>
      <c r="BS10" s="91">
        <f t="shared" si="7"/>
        <v>0</v>
      </c>
      <c r="BT10" s="92" t="str">
        <f t="shared" si="8"/>
        <v>-</v>
      </c>
      <c r="BU10" s="91" t="str">
        <f t="shared" si="9"/>
        <v>-</v>
      </c>
      <c r="BV10" s="153">
        <f t="shared" ref="BV10:BY10" si="16">COUNTIFS($D:$D,$BP10,$BN:$BN,BV$1)</f>
        <v>0</v>
      </c>
      <c r="BW10" s="153">
        <f t="shared" si="16"/>
        <v>0</v>
      </c>
      <c r="BX10" s="153">
        <f t="shared" si="16"/>
        <v>0</v>
      </c>
      <c r="BY10" s="153">
        <f t="shared" si="16"/>
        <v>0</v>
      </c>
    </row>
    <row r="11" ht="37.5" customHeight="1">
      <c r="A11" s="123"/>
      <c r="B11" s="124"/>
      <c r="C11" s="125"/>
      <c r="D11" s="126"/>
      <c r="E11" s="126"/>
      <c r="F11" s="126"/>
      <c r="G11" s="127"/>
      <c r="H11" s="126"/>
      <c r="I11" s="126"/>
      <c r="J11" s="126"/>
      <c r="K11" s="128"/>
      <c r="L11" s="128"/>
      <c r="M11" s="128"/>
      <c r="N11" s="129"/>
      <c r="O11" s="130"/>
      <c r="P11" s="154"/>
      <c r="Q11" s="155"/>
      <c r="R11" s="155"/>
      <c r="S11" s="154"/>
      <c r="T11" s="154"/>
      <c r="U11" s="154"/>
      <c r="V11" s="154"/>
      <c r="W11" s="133"/>
      <c r="X11" s="134"/>
      <c r="Y11" s="125"/>
      <c r="Z11" s="134"/>
      <c r="AA11" s="125"/>
      <c r="AB11" s="125"/>
      <c r="AC11" s="125"/>
      <c r="AD11" s="125"/>
      <c r="AE11" s="125"/>
      <c r="AF11" s="125"/>
      <c r="AG11" s="156"/>
      <c r="AH11" s="136"/>
      <c r="AI11" s="136"/>
      <c r="AJ11" s="136"/>
      <c r="AK11" s="136"/>
      <c r="AL11" s="136"/>
      <c r="AM11" s="137"/>
      <c r="AN11" s="138" t="str">
        <f>IFERROR(IF((AO11+1)&lt;2,Alertas!$B$2&amp;TEXT(AO11,"0%")&amp;Alertas!$D$2, IF((AO11+1)=2,Alertas!$B$3,IF((AO11+1)&gt;2,Alertas!$B$4&amp;TEXT(AO11,"0%")&amp;Alertas!$D$4,AO11+1))),"Sin meta para el segundo trimestre")</f>
        <v>Sin meta para el segundo trimestre</v>
      </c>
      <c r="AO11" s="139" t="str">
        <f t="shared" si="2"/>
        <v>-</v>
      </c>
      <c r="AP11" s="138" t="str">
        <f t="shared" si="3"/>
        <v>Sin meta para el segundo trimestre.</v>
      </c>
      <c r="AQ11" s="140"/>
      <c r="AR11" s="141"/>
      <c r="AS11" s="142"/>
      <c r="AT11" s="142"/>
      <c r="AU11" s="143"/>
      <c r="AV11" s="144"/>
      <c r="AW11" s="145"/>
      <c r="AX11" s="140"/>
      <c r="AY11" s="141"/>
      <c r="AZ11" s="146"/>
      <c r="BA11" s="142"/>
      <c r="BB11" s="147"/>
      <c r="BC11" s="148"/>
      <c r="BD11" s="149"/>
      <c r="BE11" s="150"/>
      <c r="BF11" s="141"/>
      <c r="BG11" s="146"/>
      <c r="BH11" s="142"/>
      <c r="BI11" s="143"/>
      <c r="BJ11" s="148"/>
      <c r="BK11" s="149"/>
      <c r="BL11" s="151"/>
      <c r="BN11" s="85" t="str">
        <f t="shared" si="4"/>
        <v>-</v>
      </c>
      <c r="BP11" s="152" t="s">
        <v>157</v>
      </c>
      <c r="BQ11" s="93">
        <f t="shared" si="5"/>
        <v>0</v>
      </c>
      <c r="BR11" s="91">
        <f t="shared" si="6"/>
        <v>0</v>
      </c>
      <c r="BS11" s="91">
        <f t="shared" si="7"/>
        <v>0</v>
      </c>
      <c r="BT11" s="92" t="str">
        <f t="shared" si="8"/>
        <v>-</v>
      </c>
      <c r="BU11" s="91" t="str">
        <f t="shared" si="9"/>
        <v>-</v>
      </c>
      <c r="BV11" s="153">
        <f t="shared" ref="BV11:BY11" si="17">COUNTIFS($D:$D,$BP11,$BN:$BN,BV$1)</f>
        <v>0</v>
      </c>
      <c r="BW11" s="153">
        <f t="shared" si="17"/>
        <v>0</v>
      </c>
      <c r="BX11" s="153">
        <f t="shared" si="17"/>
        <v>0</v>
      </c>
      <c r="BY11" s="153">
        <f t="shared" si="17"/>
        <v>0</v>
      </c>
    </row>
    <row r="12" ht="37.5" customHeight="1">
      <c r="A12" s="123"/>
      <c r="B12" s="124"/>
      <c r="C12" s="125"/>
      <c r="D12" s="126"/>
      <c r="E12" s="126"/>
      <c r="F12" s="126"/>
      <c r="G12" s="127"/>
      <c r="H12" s="126"/>
      <c r="I12" s="126"/>
      <c r="J12" s="126"/>
      <c r="K12" s="128"/>
      <c r="L12" s="128"/>
      <c r="M12" s="128"/>
      <c r="N12" s="129"/>
      <c r="O12" s="130"/>
      <c r="P12" s="131"/>
      <c r="Q12" s="132"/>
      <c r="R12" s="94"/>
      <c r="S12" s="131"/>
      <c r="T12" s="131"/>
      <c r="U12" s="131"/>
      <c r="V12" s="131"/>
      <c r="W12" s="133"/>
      <c r="X12" s="134"/>
      <c r="Y12" s="125"/>
      <c r="Z12" s="134"/>
      <c r="AA12" s="125"/>
      <c r="AB12" s="125"/>
      <c r="AC12" s="125"/>
      <c r="AD12" s="125"/>
      <c r="AE12" s="125"/>
      <c r="AF12" s="125"/>
      <c r="AG12" s="156"/>
      <c r="AH12" s="136"/>
      <c r="AI12" s="136"/>
      <c r="AJ12" s="136"/>
      <c r="AK12" s="136"/>
      <c r="AL12" s="136"/>
      <c r="AM12" s="137"/>
      <c r="AN12" s="138" t="str">
        <f>IFERROR(IF((AO12+1)&lt;2,Alertas!$B$2&amp;TEXT(AO12,"0%")&amp;Alertas!$D$2, IF((AO12+1)=2,Alertas!$B$3,IF((AO12+1)&gt;2,Alertas!$B$4&amp;TEXT(AO12,"0%")&amp;Alertas!$D$4,AO12+1))),"Sin meta para el segundo trimestre")</f>
        <v>Sin meta para el segundo trimestre</v>
      </c>
      <c r="AO12" s="139" t="str">
        <f t="shared" si="2"/>
        <v>-</v>
      </c>
      <c r="AP12" s="138" t="str">
        <f t="shared" si="3"/>
        <v>Sin meta para el segundo trimestre.</v>
      </c>
      <c r="AQ12" s="140"/>
      <c r="AR12" s="141"/>
      <c r="AS12" s="142"/>
      <c r="AT12" s="142"/>
      <c r="AU12" s="143"/>
      <c r="AV12" s="144"/>
      <c r="AW12" s="145"/>
      <c r="AX12" s="140"/>
      <c r="AY12" s="141"/>
      <c r="AZ12" s="146"/>
      <c r="BA12" s="142"/>
      <c r="BB12" s="147"/>
      <c r="BC12" s="148"/>
      <c r="BD12" s="149"/>
      <c r="BE12" s="150"/>
      <c r="BF12" s="141"/>
      <c r="BG12" s="146"/>
      <c r="BH12" s="142"/>
      <c r="BI12" s="143"/>
      <c r="BJ12" s="148"/>
      <c r="BK12" s="149"/>
      <c r="BL12" s="151"/>
      <c r="BN12" s="85" t="str">
        <f t="shared" si="4"/>
        <v>-</v>
      </c>
      <c r="BP12" s="152" t="s">
        <v>158</v>
      </c>
      <c r="BQ12" s="93">
        <f t="shared" si="5"/>
        <v>0</v>
      </c>
      <c r="BR12" s="91">
        <f t="shared" si="6"/>
        <v>0</v>
      </c>
      <c r="BS12" s="91">
        <f t="shared" si="7"/>
        <v>0</v>
      </c>
      <c r="BT12" s="92" t="str">
        <f t="shared" si="8"/>
        <v>-</v>
      </c>
      <c r="BU12" s="91" t="str">
        <f t="shared" si="9"/>
        <v>-</v>
      </c>
      <c r="BV12" s="153">
        <f t="shared" ref="BV12:BY12" si="18">COUNTIFS($D:$D,$BP12,$BN:$BN,BV$1)</f>
        <v>0</v>
      </c>
      <c r="BW12" s="153">
        <f t="shared" si="18"/>
        <v>0</v>
      </c>
      <c r="BX12" s="153">
        <f t="shared" si="18"/>
        <v>0</v>
      </c>
      <c r="BY12" s="153">
        <f t="shared" si="18"/>
        <v>0</v>
      </c>
    </row>
    <row r="13" ht="37.5" customHeight="1">
      <c r="A13" s="123"/>
      <c r="B13" s="124"/>
      <c r="C13" s="125"/>
      <c r="D13" s="126"/>
      <c r="E13" s="126"/>
      <c r="F13" s="126"/>
      <c r="G13" s="127"/>
      <c r="H13" s="126"/>
      <c r="I13" s="126"/>
      <c r="J13" s="126"/>
      <c r="K13" s="128"/>
      <c r="L13" s="128"/>
      <c r="M13" s="128"/>
      <c r="N13" s="129"/>
      <c r="O13" s="130"/>
      <c r="P13" s="154"/>
      <c r="Q13" s="155"/>
      <c r="R13" s="155"/>
      <c r="S13" s="154"/>
      <c r="T13" s="154"/>
      <c r="U13" s="154"/>
      <c r="V13" s="154"/>
      <c r="W13" s="133"/>
      <c r="X13" s="134"/>
      <c r="Y13" s="125"/>
      <c r="Z13" s="134"/>
      <c r="AA13" s="125"/>
      <c r="AB13" s="125"/>
      <c r="AC13" s="125"/>
      <c r="AD13" s="125"/>
      <c r="AE13" s="125"/>
      <c r="AF13" s="125"/>
      <c r="AG13" s="156"/>
      <c r="AH13" s="136"/>
      <c r="AI13" s="136"/>
      <c r="AJ13" s="136"/>
      <c r="AK13" s="136"/>
      <c r="AL13" s="136"/>
      <c r="AM13" s="137"/>
      <c r="AN13" s="138" t="str">
        <f>IFERROR(IF((AO13+1)&lt;2,Alertas!$B$2&amp;TEXT(AO13,"0%")&amp;Alertas!$D$2, IF((AO13+1)=2,Alertas!$B$3,IF((AO13+1)&gt;2,Alertas!$B$4&amp;TEXT(AO13,"0%")&amp;Alertas!$D$4,AO13+1))),"Sin meta para el segundo trimestre")</f>
        <v>Sin meta para el segundo trimestre</v>
      </c>
      <c r="AO13" s="139" t="str">
        <f t="shared" si="2"/>
        <v>-</v>
      </c>
      <c r="AP13" s="138" t="str">
        <f t="shared" si="3"/>
        <v>Sin meta para el segundo trimestre.</v>
      </c>
      <c r="AQ13" s="140"/>
      <c r="AR13" s="141"/>
      <c r="AS13" s="142"/>
      <c r="AT13" s="142"/>
      <c r="AU13" s="143"/>
      <c r="AV13" s="144"/>
      <c r="AW13" s="145"/>
      <c r="AX13" s="140"/>
      <c r="AY13" s="141"/>
      <c r="AZ13" s="146"/>
      <c r="BA13" s="142"/>
      <c r="BB13" s="147"/>
      <c r="BC13" s="148"/>
      <c r="BD13" s="149"/>
      <c r="BE13" s="150"/>
      <c r="BF13" s="141"/>
      <c r="BG13" s="146"/>
      <c r="BH13" s="142"/>
      <c r="BI13" s="143"/>
      <c r="BJ13" s="148"/>
      <c r="BK13" s="149"/>
      <c r="BL13" s="151"/>
      <c r="BN13" s="85" t="str">
        <f t="shared" si="4"/>
        <v>-</v>
      </c>
      <c r="BP13" s="152" t="s">
        <v>159</v>
      </c>
      <c r="BQ13" s="93">
        <f t="shared" si="5"/>
        <v>0</v>
      </c>
      <c r="BR13" s="91">
        <f t="shared" si="6"/>
        <v>0</v>
      </c>
      <c r="BS13" s="91">
        <f t="shared" si="7"/>
        <v>0</v>
      </c>
      <c r="BT13" s="92" t="str">
        <f t="shared" si="8"/>
        <v>-</v>
      </c>
      <c r="BU13" s="91" t="str">
        <f t="shared" si="9"/>
        <v>-</v>
      </c>
      <c r="BV13" s="153">
        <f t="shared" ref="BV13:BY13" si="19">COUNTIFS($D:$D,$BP13,$BN:$BN,BV$1)</f>
        <v>0</v>
      </c>
      <c r="BW13" s="153">
        <f t="shared" si="19"/>
        <v>0</v>
      </c>
      <c r="BX13" s="153">
        <f t="shared" si="19"/>
        <v>0</v>
      </c>
      <c r="BY13" s="153">
        <f t="shared" si="19"/>
        <v>0</v>
      </c>
    </row>
    <row r="14" ht="37.5" customHeight="1">
      <c r="A14" s="123"/>
      <c r="B14" s="124"/>
      <c r="C14" s="125"/>
      <c r="D14" s="126"/>
      <c r="E14" s="126"/>
      <c r="F14" s="126"/>
      <c r="G14" s="127"/>
      <c r="H14" s="126"/>
      <c r="I14" s="126"/>
      <c r="J14" s="126"/>
      <c r="K14" s="128"/>
      <c r="L14" s="128"/>
      <c r="M14" s="128"/>
      <c r="N14" s="129"/>
      <c r="O14" s="130"/>
      <c r="P14" s="154"/>
      <c r="Q14" s="155"/>
      <c r="R14" s="155"/>
      <c r="S14" s="154"/>
      <c r="T14" s="154"/>
      <c r="U14" s="154"/>
      <c r="V14" s="154"/>
      <c r="W14" s="133"/>
      <c r="X14" s="134"/>
      <c r="Y14" s="125"/>
      <c r="Z14" s="134"/>
      <c r="AA14" s="125"/>
      <c r="AB14" s="125"/>
      <c r="AC14" s="125"/>
      <c r="AD14" s="125"/>
      <c r="AE14" s="125"/>
      <c r="AF14" s="125"/>
      <c r="AG14" s="156"/>
      <c r="AH14" s="136"/>
      <c r="AI14" s="136"/>
      <c r="AJ14" s="136"/>
      <c r="AK14" s="136"/>
      <c r="AL14" s="136"/>
      <c r="AM14" s="137"/>
      <c r="AN14" s="138" t="str">
        <f>IFERROR(IF((AO14+1)&lt;2,Alertas!$B$2&amp;TEXT(AO14,"0%")&amp;Alertas!$D$2, IF((AO14+1)=2,Alertas!$B$3,IF((AO14+1)&gt;2,Alertas!$B$4&amp;TEXT(AO14,"0%")&amp;Alertas!$D$4,AO14+1))),"Sin meta para el segundo trimestre")</f>
        <v>Sin meta para el segundo trimestre</v>
      </c>
      <c r="AO14" s="139" t="str">
        <f t="shared" si="2"/>
        <v>-</v>
      </c>
      <c r="AP14" s="138" t="str">
        <f t="shared" si="3"/>
        <v>Sin meta para el segundo trimestre.</v>
      </c>
      <c r="AQ14" s="140"/>
      <c r="AR14" s="141"/>
      <c r="AS14" s="142"/>
      <c r="AT14" s="142"/>
      <c r="AU14" s="143"/>
      <c r="AV14" s="144"/>
      <c r="AW14" s="145"/>
      <c r="AX14" s="140"/>
      <c r="AY14" s="141"/>
      <c r="AZ14" s="146"/>
      <c r="BA14" s="142"/>
      <c r="BB14" s="147"/>
      <c r="BC14" s="148"/>
      <c r="BD14" s="149"/>
      <c r="BE14" s="150"/>
      <c r="BF14" s="141"/>
      <c r="BG14" s="146"/>
      <c r="BH14" s="142"/>
      <c r="BI14" s="143"/>
      <c r="BJ14" s="148"/>
      <c r="BK14" s="149"/>
      <c r="BL14" s="151"/>
      <c r="BN14" s="85" t="str">
        <f t="shared" si="4"/>
        <v>-</v>
      </c>
      <c r="BP14" s="152" t="s">
        <v>160</v>
      </c>
      <c r="BQ14" s="93">
        <f t="shared" si="5"/>
        <v>0</v>
      </c>
      <c r="BR14" s="91">
        <f t="shared" si="6"/>
        <v>0</v>
      </c>
      <c r="BS14" s="91">
        <f t="shared" si="7"/>
        <v>0</v>
      </c>
      <c r="BT14" s="92" t="str">
        <f t="shared" si="8"/>
        <v>-</v>
      </c>
      <c r="BU14" s="91" t="str">
        <f t="shared" si="9"/>
        <v>-</v>
      </c>
      <c r="BV14" s="153">
        <f t="shared" ref="BV14:BY14" si="20">COUNTIFS($D:$D,$BP14,$BN:$BN,BV$1)</f>
        <v>0</v>
      </c>
      <c r="BW14" s="153">
        <f t="shared" si="20"/>
        <v>0</v>
      </c>
      <c r="BX14" s="153">
        <f t="shared" si="20"/>
        <v>0</v>
      </c>
      <c r="BY14" s="153">
        <f t="shared" si="20"/>
        <v>0</v>
      </c>
    </row>
    <row r="15" ht="37.5" customHeight="1">
      <c r="A15" s="123"/>
      <c r="B15" s="124"/>
      <c r="C15" s="125"/>
      <c r="D15" s="126"/>
      <c r="E15" s="126"/>
      <c r="F15" s="126"/>
      <c r="G15" s="127"/>
      <c r="H15" s="126"/>
      <c r="I15" s="126"/>
      <c r="J15" s="126"/>
      <c r="K15" s="128"/>
      <c r="L15" s="128"/>
      <c r="M15" s="128"/>
      <c r="N15" s="129"/>
      <c r="O15" s="130"/>
      <c r="P15" s="131"/>
      <c r="Q15" s="132"/>
      <c r="R15" s="94"/>
      <c r="S15" s="131"/>
      <c r="T15" s="131"/>
      <c r="U15" s="131"/>
      <c r="V15" s="131"/>
      <c r="W15" s="133"/>
      <c r="X15" s="134"/>
      <c r="Y15" s="125"/>
      <c r="Z15" s="134"/>
      <c r="AA15" s="125"/>
      <c r="AB15" s="125"/>
      <c r="AC15" s="125"/>
      <c r="AD15" s="125"/>
      <c r="AE15" s="125"/>
      <c r="AF15" s="125"/>
      <c r="AG15" s="157"/>
      <c r="AH15" s="136"/>
      <c r="AI15" s="136"/>
      <c r="AJ15" s="136"/>
      <c r="AK15" s="136"/>
      <c r="AL15" s="136"/>
      <c r="AM15" s="137"/>
      <c r="AN15" s="138" t="str">
        <f>IFERROR(IF((AO15+1)&lt;2,Alertas!$B$2&amp;TEXT(AO15,"0%")&amp;Alertas!$D$2, IF((AO15+1)=2,Alertas!$B$3,IF((AO15+1)&gt;2,Alertas!$B$4&amp;TEXT(AO15,"0%")&amp;Alertas!$D$4,AO15+1))),"Sin meta para el segundo trimestre")</f>
        <v>Sin meta para el segundo trimestre</v>
      </c>
      <c r="AO15" s="139" t="str">
        <f t="shared" si="2"/>
        <v>-</v>
      </c>
      <c r="AP15" s="138" t="str">
        <f t="shared" si="3"/>
        <v>Sin meta para el segundo trimestre.</v>
      </c>
      <c r="AQ15" s="140"/>
      <c r="AR15" s="141"/>
      <c r="AS15" s="142"/>
      <c r="AT15" s="142"/>
      <c r="AU15" s="143"/>
      <c r="AV15" s="144"/>
      <c r="AW15" s="145"/>
      <c r="AX15" s="140"/>
      <c r="AY15" s="141"/>
      <c r="AZ15" s="146"/>
      <c r="BA15" s="142"/>
      <c r="BB15" s="147"/>
      <c r="BC15" s="148"/>
      <c r="BD15" s="149"/>
      <c r="BE15" s="150"/>
      <c r="BF15" s="141"/>
      <c r="BG15" s="146"/>
      <c r="BH15" s="142"/>
      <c r="BI15" s="143"/>
      <c r="BJ15" s="148"/>
      <c r="BK15" s="149"/>
      <c r="BL15" s="151"/>
      <c r="BN15" s="85" t="str">
        <f t="shared" si="4"/>
        <v>-</v>
      </c>
      <c r="BP15" s="152" t="s">
        <v>161</v>
      </c>
      <c r="BQ15" s="93">
        <f t="shared" si="5"/>
        <v>0</v>
      </c>
      <c r="BR15" s="91">
        <f t="shared" si="6"/>
        <v>0</v>
      </c>
      <c r="BS15" s="91">
        <f t="shared" si="7"/>
        <v>0</v>
      </c>
      <c r="BT15" s="92" t="str">
        <f t="shared" si="8"/>
        <v>-</v>
      </c>
      <c r="BU15" s="91" t="str">
        <f t="shared" si="9"/>
        <v>-</v>
      </c>
      <c r="BV15" s="153">
        <f t="shared" ref="BV15:BY15" si="21">COUNTIFS($D:$D,$BP15,$BN:$BN,BV$1)</f>
        <v>0</v>
      </c>
      <c r="BW15" s="153">
        <f t="shared" si="21"/>
        <v>0</v>
      </c>
      <c r="BX15" s="153">
        <f t="shared" si="21"/>
        <v>0</v>
      </c>
      <c r="BY15" s="153">
        <f t="shared" si="21"/>
        <v>0</v>
      </c>
    </row>
    <row r="16" ht="37.5" customHeight="1">
      <c r="A16" s="123"/>
      <c r="B16" s="124"/>
      <c r="C16" s="125"/>
      <c r="D16" s="126"/>
      <c r="E16" s="126"/>
      <c r="F16" s="126"/>
      <c r="G16" s="127"/>
      <c r="H16" s="126"/>
      <c r="I16" s="126"/>
      <c r="J16" s="126"/>
      <c r="K16" s="128"/>
      <c r="L16" s="128"/>
      <c r="M16" s="128"/>
      <c r="N16" s="129"/>
      <c r="O16" s="130"/>
      <c r="P16" s="154"/>
      <c r="Q16" s="155"/>
      <c r="R16" s="155"/>
      <c r="S16" s="154"/>
      <c r="T16" s="154"/>
      <c r="U16" s="154"/>
      <c r="V16" s="154"/>
      <c r="W16" s="133"/>
      <c r="X16" s="134"/>
      <c r="Y16" s="125"/>
      <c r="Z16" s="134"/>
      <c r="AA16" s="125"/>
      <c r="AB16" s="125"/>
      <c r="AC16" s="125"/>
      <c r="AD16" s="125"/>
      <c r="AE16" s="125"/>
      <c r="AF16" s="125"/>
      <c r="AG16" s="156"/>
      <c r="AH16" s="136"/>
      <c r="AI16" s="136"/>
      <c r="AJ16" s="136"/>
      <c r="AK16" s="136"/>
      <c r="AL16" s="136"/>
      <c r="AM16" s="137"/>
      <c r="AN16" s="138" t="str">
        <f>IFERROR(IF((AO16+1)&lt;2,Alertas!$B$2&amp;TEXT(AO16,"0%")&amp;Alertas!$D$2, IF((AO16+1)=2,Alertas!$B$3,IF((AO16+1)&gt;2,Alertas!$B$4&amp;TEXT(AO16,"0%")&amp;Alertas!$D$4,AO16+1))),"Sin meta para el segundo trimestre")</f>
        <v>Sin meta para el segundo trimestre</v>
      </c>
      <c r="AO16" s="139" t="str">
        <f t="shared" si="2"/>
        <v>-</v>
      </c>
      <c r="AP16" s="138" t="str">
        <f t="shared" si="3"/>
        <v>Sin meta para el segundo trimestre.</v>
      </c>
      <c r="AQ16" s="140"/>
      <c r="AR16" s="141"/>
      <c r="AS16" s="142"/>
      <c r="AT16" s="142"/>
      <c r="AU16" s="143"/>
      <c r="AV16" s="144"/>
      <c r="AW16" s="145"/>
      <c r="AX16" s="140"/>
      <c r="AY16" s="141"/>
      <c r="AZ16" s="146"/>
      <c r="BA16" s="142"/>
      <c r="BB16" s="147"/>
      <c r="BC16" s="148"/>
      <c r="BD16" s="149"/>
      <c r="BE16" s="150"/>
      <c r="BF16" s="141"/>
      <c r="BG16" s="146"/>
      <c r="BH16" s="142"/>
      <c r="BI16" s="143"/>
      <c r="BJ16" s="148"/>
      <c r="BK16" s="149"/>
      <c r="BL16" s="151"/>
      <c r="BP16" s="152" t="s">
        <v>162</v>
      </c>
      <c r="BQ16" s="93">
        <f t="shared" si="5"/>
        <v>0</v>
      </c>
      <c r="BR16" s="91">
        <f t="shared" si="6"/>
        <v>0</v>
      </c>
      <c r="BS16" s="91">
        <f t="shared" si="7"/>
        <v>0</v>
      </c>
      <c r="BT16" s="92" t="str">
        <f t="shared" si="8"/>
        <v>-</v>
      </c>
      <c r="BU16" s="91" t="str">
        <f t="shared" si="9"/>
        <v>-</v>
      </c>
      <c r="BV16" s="153"/>
      <c r="BW16" s="153"/>
      <c r="BX16" s="153"/>
      <c r="BY16" s="153"/>
    </row>
    <row r="17" ht="37.5" customHeight="1">
      <c r="A17" s="123"/>
      <c r="B17" s="124"/>
      <c r="C17" s="125"/>
      <c r="D17" s="126"/>
      <c r="E17" s="126"/>
      <c r="F17" s="126"/>
      <c r="G17" s="127"/>
      <c r="H17" s="126"/>
      <c r="I17" s="126"/>
      <c r="J17" s="126"/>
      <c r="K17" s="128"/>
      <c r="L17" s="128"/>
      <c r="M17" s="128"/>
      <c r="N17" s="129"/>
      <c r="O17" s="130"/>
      <c r="P17" s="154"/>
      <c r="Q17" s="155"/>
      <c r="R17" s="155"/>
      <c r="S17" s="154"/>
      <c r="T17" s="154"/>
      <c r="U17" s="154"/>
      <c r="V17" s="154"/>
      <c r="W17" s="133"/>
      <c r="X17" s="134"/>
      <c r="Y17" s="125"/>
      <c r="Z17" s="134"/>
      <c r="AA17" s="125"/>
      <c r="AB17" s="125"/>
      <c r="AC17" s="125"/>
      <c r="AD17" s="125"/>
      <c r="AE17" s="125"/>
      <c r="AF17" s="125"/>
      <c r="AG17" s="156"/>
      <c r="AH17" s="136"/>
      <c r="AI17" s="136"/>
      <c r="AJ17" s="136"/>
      <c r="AK17" s="136"/>
      <c r="AL17" s="136"/>
      <c r="AM17" s="137"/>
      <c r="AN17" s="138" t="str">
        <f>IFERROR(IF((AO17+1)&lt;2,Alertas!$B$2&amp;TEXT(AO17,"0%")&amp;Alertas!$D$2, IF((AO17+1)=2,Alertas!$B$3,IF((AO17+1)&gt;2,Alertas!$B$4&amp;TEXT(AO17,"0%")&amp;Alertas!$D$4,AO17+1))),"Sin meta para el segundo trimestre")</f>
        <v>Sin meta para el segundo trimestre</v>
      </c>
      <c r="AO17" s="139" t="str">
        <f t="shared" si="2"/>
        <v>-</v>
      </c>
      <c r="AP17" s="138" t="str">
        <f t="shared" si="3"/>
        <v>Sin meta para el segundo trimestre.</v>
      </c>
      <c r="AQ17" s="140"/>
      <c r="AR17" s="141"/>
      <c r="AS17" s="142"/>
      <c r="AT17" s="142"/>
      <c r="AU17" s="143"/>
      <c r="AV17" s="144"/>
      <c r="AW17" s="145"/>
      <c r="AX17" s="140"/>
      <c r="AY17" s="141"/>
      <c r="AZ17" s="146"/>
      <c r="BA17" s="142"/>
      <c r="BB17" s="147"/>
      <c r="BC17" s="148"/>
      <c r="BD17" s="149"/>
      <c r="BE17" s="150"/>
      <c r="BF17" s="141"/>
      <c r="BG17" s="146"/>
      <c r="BH17" s="142"/>
      <c r="BI17" s="143"/>
      <c r="BJ17" s="148"/>
      <c r="BK17" s="149"/>
      <c r="BL17" s="151"/>
      <c r="BP17" s="152" t="s">
        <v>163</v>
      </c>
      <c r="BQ17" s="93">
        <f t="shared" si="5"/>
        <v>0</v>
      </c>
      <c r="BR17" s="91">
        <f t="shared" si="6"/>
        <v>0</v>
      </c>
      <c r="BS17" s="91">
        <f t="shared" si="7"/>
        <v>0</v>
      </c>
      <c r="BT17" s="92" t="str">
        <f t="shared" si="8"/>
        <v>-</v>
      </c>
      <c r="BU17" s="91" t="str">
        <f t="shared" si="9"/>
        <v>-</v>
      </c>
      <c r="BV17" s="153"/>
      <c r="BW17" s="153"/>
      <c r="BX17" s="153"/>
      <c r="BY17" s="153"/>
    </row>
    <row r="18" ht="37.5" customHeight="1">
      <c r="A18" s="123"/>
      <c r="B18" s="124"/>
      <c r="C18" s="125"/>
      <c r="D18" s="126"/>
      <c r="E18" s="126"/>
      <c r="F18" s="126"/>
      <c r="G18" s="127"/>
      <c r="H18" s="126"/>
      <c r="I18" s="126"/>
      <c r="J18" s="126"/>
      <c r="K18" s="128"/>
      <c r="L18" s="128"/>
      <c r="M18" s="128"/>
      <c r="N18" s="129"/>
      <c r="O18" s="130"/>
      <c r="P18" s="154"/>
      <c r="Q18" s="155"/>
      <c r="R18" s="155"/>
      <c r="S18" s="154"/>
      <c r="T18" s="154"/>
      <c r="U18" s="154"/>
      <c r="V18" s="154"/>
      <c r="W18" s="133"/>
      <c r="X18" s="134"/>
      <c r="Y18" s="125"/>
      <c r="Z18" s="134"/>
      <c r="AA18" s="125"/>
      <c r="AB18" s="125"/>
      <c r="AC18" s="125"/>
      <c r="AD18" s="125"/>
      <c r="AE18" s="125"/>
      <c r="AF18" s="125"/>
      <c r="AG18" s="156"/>
      <c r="AH18" s="136"/>
      <c r="AI18" s="136"/>
      <c r="AJ18" s="136"/>
      <c r="AK18" s="136"/>
      <c r="AL18" s="136"/>
      <c r="AM18" s="137"/>
      <c r="AN18" s="138" t="str">
        <f>IFERROR(IF((AO18+1)&lt;2,Alertas!$B$2&amp;TEXT(AO18,"0%")&amp;Alertas!$D$2, IF((AO18+1)=2,Alertas!$B$3,IF((AO18+1)&gt;2,Alertas!$B$4&amp;TEXT(AO18,"0%")&amp;Alertas!$D$4,AO18+1))),"Sin meta para el segundo trimestre")</f>
        <v>Sin meta para el segundo trimestre</v>
      </c>
      <c r="AO18" s="139" t="str">
        <f t="shared" si="2"/>
        <v>-</v>
      </c>
      <c r="AP18" s="138" t="str">
        <f t="shared" si="3"/>
        <v>Sin meta para el segundo trimestre.</v>
      </c>
      <c r="AQ18" s="140"/>
      <c r="AR18" s="141"/>
      <c r="AS18" s="142"/>
      <c r="AT18" s="142"/>
      <c r="AU18" s="143"/>
      <c r="AV18" s="144"/>
      <c r="AW18" s="145"/>
      <c r="AX18" s="140"/>
      <c r="AY18" s="141"/>
      <c r="AZ18" s="146"/>
      <c r="BA18" s="142"/>
      <c r="BB18" s="147"/>
      <c r="BC18" s="148"/>
      <c r="BD18" s="149"/>
      <c r="BE18" s="150"/>
      <c r="BF18" s="141"/>
      <c r="BG18" s="146"/>
      <c r="BH18" s="142"/>
      <c r="BI18" s="143"/>
      <c r="BJ18" s="148"/>
      <c r="BK18" s="149"/>
      <c r="BL18" s="151"/>
      <c r="BN18" s="85" t="str">
        <f t="shared" ref="BN18:BN158" si="23">IFERROR(IF((AO18+1)&lt;2,"-1", IF((AO18+1)=2,"0",IF((AO18+1)&gt;2,"1",AO18+1))),"-")</f>
        <v>-</v>
      </c>
      <c r="BP18" s="152" t="s">
        <v>164</v>
      </c>
      <c r="BQ18" s="93">
        <f t="shared" si="5"/>
        <v>0</v>
      </c>
      <c r="BR18" s="91">
        <f t="shared" si="6"/>
        <v>0</v>
      </c>
      <c r="BS18" s="91">
        <f t="shared" si="7"/>
        <v>0</v>
      </c>
      <c r="BT18" s="92" t="str">
        <f t="shared" si="8"/>
        <v>-</v>
      </c>
      <c r="BU18" s="91" t="str">
        <f t="shared" si="9"/>
        <v>-</v>
      </c>
      <c r="BV18" s="153">
        <f t="shared" ref="BV18:BY18" si="22">COUNTIFS($D:$D,$BP18,$BN:$BN,BV$1)</f>
        <v>0</v>
      </c>
      <c r="BW18" s="153">
        <f t="shared" si="22"/>
        <v>0</v>
      </c>
      <c r="BX18" s="153">
        <f t="shared" si="22"/>
        <v>0</v>
      </c>
      <c r="BY18" s="153">
        <f t="shared" si="22"/>
        <v>0</v>
      </c>
    </row>
    <row r="19" ht="37.5" customHeight="1">
      <c r="A19" s="123"/>
      <c r="B19" s="124"/>
      <c r="C19" s="125"/>
      <c r="D19" s="126"/>
      <c r="E19" s="126"/>
      <c r="F19" s="126"/>
      <c r="G19" s="127"/>
      <c r="H19" s="126"/>
      <c r="I19" s="126"/>
      <c r="J19" s="126"/>
      <c r="K19" s="128"/>
      <c r="L19" s="128"/>
      <c r="M19" s="128"/>
      <c r="N19" s="129"/>
      <c r="O19" s="130"/>
      <c r="P19" s="154"/>
      <c r="Q19" s="155"/>
      <c r="R19" s="155"/>
      <c r="S19" s="154"/>
      <c r="T19" s="154"/>
      <c r="U19" s="154"/>
      <c r="V19" s="154"/>
      <c r="W19" s="133"/>
      <c r="X19" s="134"/>
      <c r="Y19" s="125"/>
      <c r="Z19" s="134"/>
      <c r="AA19" s="125"/>
      <c r="AB19" s="125"/>
      <c r="AC19" s="125"/>
      <c r="AD19" s="125"/>
      <c r="AE19" s="125"/>
      <c r="AF19" s="125"/>
      <c r="AG19" s="156"/>
      <c r="AH19" s="136"/>
      <c r="AI19" s="136"/>
      <c r="AJ19" s="136"/>
      <c r="AK19" s="136"/>
      <c r="AL19" s="136"/>
      <c r="AM19" s="137"/>
      <c r="AN19" s="138" t="str">
        <f>IFERROR(IF((AO19+1)&lt;2,Alertas!$B$2&amp;TEXT(AO19,"0%")&amp;Alertas!$D$2, IF((AO19+1)=2,Alertas!$B$3,IF((AO19+1)&gt;2,Alertas!$B$4&amp;TEXT(AO19,"0%")&amp;Alertas!$D$4,AO19+1))),"Sin meta para el segundo trimestre")</f>
        <v>Sin meta para el segundo trimestre</v>
      </c>
      <c r="AO19" s="139" t="str">
        <f t="shared" si="2"/>
        <v>-</v>
      </c>
      <c r="AP19" s="138" t="str">
        <f t="shared" si="3"/>
        <v>Sin meta para el segundo trimestre.</v>
      </c>
      <c r="AQ19" s="140"/>
      <c r="AR19" s="141"/>
      <c r="AS19" s="142"/>
      <c r="AT19" s="142"/>
      <c r="AU19" s="143"/>
      <c r="AV19" s="144"/>
      <c r="AW19" s="145"/>
      <c r="AX19" s="140"/>
      <c r="AY19" s="141"/>
      <c r="AZ19" s="146"/>
      <c r="BA19" s="142"/>
      <c r="BB19" s="147"/>
      <c r="BC19" s="148"/>
      <c r="BD19" s="149"/>
      <c r="BE19" s="150"/>
      <c r="BF19" s="141"/>
      <c r="BG19" s="146"/>
      <c r="BH19" s="142"/>
      <c r="BI19" s="143"/>
      <c r="BJ19" s="148"/>
      <c r="BK19" s="149"/>
      <c r="BL19" s="151"/>
      <c r="BN19" s="85" t="str">
        <f t="shared" si="23"/>
        <v>-</v>
      </c>
      <c r="BP19" s="152" t="s">
        <v>165</v>
      </c>
      <c r="BQ19" s="93">
        <f t="shared" si="5"/>
        <v>0</v>
      </c>
      <c r="BR19" s="91">
        <f t="shared" si="6"/>
        <v>0</v>
      </c>
      <c r="BS19" s="91">
        <f t="shared" si="7"/>
        <v>0</v>
      </c>
      <c r="BT19" s="92" t="str">
        <f t="shared" si="8"/>
        <v>-</v>
      </c>
      <c r="BU19" s="91" t="str">
        <f t="shared" si="9"/>
        <v>-</v>
      </c>
      <c r="BV19" s="153">
        <f t="shared" ref="BV19:BY19" si="24">COUNTIFS($D:$D,$BP19,$BN:$BN,BV$1)</f>
        <v>0</v>
      </c>
      <c r="BW19" s="153">
        <f t="shared" si="24"/>
        <v>0</v>
      </c>
      <c r="BX19" s="153">
        <f t="shared" si="24"/>
        <v>0</v>
      </c>
      <c r="BY19" s="153">
        <f t="shared" si="24"/>
        <v>0</v>
      </c>
    </row>
    <row r="20" ht="37.5" customHeight="1">
      <c r="A20" s="123"/>
      <c r="B20" s="124"/>
      <c r="C20" s="125"/>
      <c r="D20" s="126"/>
      <c r="E20" s="126"/>
      <c r="F20" s="126"/>
      <c r="G20" s="127"/>
      <c r="H20" s="126"/>
      <c r="I20" s="126"/>
      <c r="J20" s="126"/>
      <c r="K20" s="128"/>
      <c r="L20" s="128"/>
      <c r="M20" s="128"/>
      <c r="N20" s="129"/>
      <c r="O20" s="130"/>
      <c r="P20" s="154"/>
      <c r="Q20" s="155"/>
      <c r="R20" s="155"/>
      <c r="S20" s="154"/>
      <c r="T20" s="154"/>
      <c r="U20" s="154"/>
      <c r="V20" s="154"/>
      <c r="W20" s="133"/>
      <c r="X20" s="134"/>
      <c r="Y20" s="125"/>
      <c r="Z20" s="134"/>
      <c r="AA20" s="125"/>
      <c r="AB20" s="125"/>
      <c r="AC20" s="125"/>
      <c r="AD20" s="125"/>
      <c r="AE20" s="125"/>
      <c r="AF20" s="125"/>
      <c r="AG20" s="156"/>
      <c r="AH20" s="136"/>
      <c r="AI20" s="136"/>
      <c r="AJ20" s="136"/>
      <c r="AK20" s="136"/>
      <c r="AL20" s="136"/>
      <c r="AM20" s="137"/>
      <c r="AN20" s="138" t="str">
        <f>IFERROR(IF((AO20+1)&lt;2,Alertas!$B$2&amp;TEXT(AO20,"0%")&amp;Alertas!$D$2, IF((AO20+1)=2,Alertas!$B$3,IF((AO20+1)&gt;2,Alertas!$B$4&amp;TEXT(AO20,"0%")&amp;Alertas!$D$4,AO20+1))),"Sin meta para el segundo trimestre")</f>
        <v>Sin meta para el segundo trimestre</v>
      </c>
      <c r="AO20" s="139" t="str">
        <f t="shared" si="2"/>
        <v>-</v>
      </c>
      <c r="AP20" s="138" t="str">
        <f t="shared" si="3"/>
        <v>Sin meta para el segundo trimestre.</v>
      </c>
      <c r="AQ20" s="140"/>
      <c r="AR20" s="141"/>
      <c r="AS20" s="142"/>
      <c r="AT20" s="142"/>
      <c r="AU20" s="143"/>
      <c r="AV20" s="144"/>
      <c r="AW20" s="145"/>
      <c r="AX20" s="140"/>
      <c r="AY20" s="141"/>
      <c r="AZ20" s="146"/>
      <c r="BA20" s="142"/>
      <c r="BB20" s="147"/>
      <c r="BC20" s="148"/>
      <c r="BD20" s="149"/>
      <c r="BE20" s="150"/>
      <c r="BF20" s="141"/>
      <c r="BG20" s="146"/>
      <c r="BH20" s="142"/>
      <c r="BI20" s="143"/>
      <c r="BJ20" s="148"/>
      <c r="BK20" s="149"/>
      <c r="BL20" s="151"/>
      <c r="BN20" s="85" t="str">
        <f t="shared" si="23"/>
        <v>-</v>
      </c>
      <c r="BP20" s="152" t="s">
        <v>166</v>
      </c>
      <c r="BQ20" s="93">
        <f t="shared" si="5"/>
        <v>0</v>
      </c>
      <c r="BR20" s="91">
        <f t="shared" si="6"/>
        <v>0</v>
      </c>
      <c r="BS20" s="91">
        <f t="shared" si="7"/>
        <v>0</v>
      </c>
      <c r="BT20" s="92" t="str">
        <f t="shared" si="8"/>
        <v>-</v>
      </c>
      <c r="BU20" s="91" t="str">
        <f t="shared" si="9"/>
        <v>-</v>
      </c>
      <c r="BV20" s="153">
        <f t="shared" ref="BV20:BY20" si="25">COUNTIFS($D:$D,$BP20,$BN:$BN,BV$1)</f>
        <v>0</v>
      </c>
      <c r="BW20" s="153">
        <f t="shared" si="25"/>
        <v>0</v>
      </c>
      <c r="BX20" s="153">
        <f t="shared" si="25"/>
        <v>0</v>
      </c>
      <c r="BY20" s="153">
        <f t="shared" si="25"/>
        <v>0</v>
      </c>
    </row>
    <row r="21" ht="37.5" customHeight="1">
      <c r="A21" s="123"/>
      <c r="B21" s="124"/>
      <c r="C21" s="125"/>
      <c r="D21" s="126"/>
      <c r="E21" s="126"/>
      <c r="F21" s="126"/>
      <c r="G21" s="127"/>
      <c r="H21" s="126"/>
      <c r="I21" s="126"/>
      <c r="J21" s="126"/>
      <c r="K21" s="128"/>
      <c r="L21" s="128"/>
      <c r="M21" s="128"/>
      <c r="N21" s="129"/>
      <c r="O21" s="130"/>
      <c r="P21" s="154"/>
      <c r="Q21" s="155"/>
      <c r="R21" s="155"/>
      <c r="S21" s="154"/>
      <c r="T21" s="154"/>
      <c r="U21" s="154"/>
      <c r="V21" s="154"/>
      <c r="W21" s="133"/>
      <c r="X21" s="134"/>
      <c r="Y21" s="125"/>
      <c r="Z21" s="134"/>
      <c r="AA21" s="125"/>
      <c r="AB21" s="125"/>
      <c r="AC21" s="125"/>
      <c r="AD21" s="125"/>
      <c r="AE21" s="125"/>
      <c r="AF21" s="125"/>
      <c r="AG21" s="156"/>
      <c r="AH21" s="136"/>
      <c r="AI21" s="136"/>
      <c r="AJ21" s="136"/>
      <c r="AK21" s="136"/>
      <c r="AL21" s="136"/>
      <c r="AM21" s="137"/>
      <c r="AN21" s="138" t="str">
        <f>IFERROR(IF((AO21+1)&lt;2,Alertas!$B$2&amp;TEXT(AO21,"0%")&amp;Alertas!$D$2, IF((AO21+1)=2,Alertas!$B$3,IF((AO21+1)&gt;2,Alertas!$B$4&amp;TEXT(AO21,"0%")&amp;Alertas!$D$4,AO21+1))),"Sin meta para el segundo trimestre")</f>
        <v>Sin meta para el segundo trimestre</v>
      </c>
      <c r="AO21" s="139" t="str">
        <f t="shared" si="2"/>
        <v>-</v>
      </c>
      <c r="AP21" s="138" t="str">
        <f t="shared" si="3"/>
        <v>Sin meta para el segundo trimestre.</v>
      </c>
      <c r="AQ21" s="140"/>
      <c r="AR21" s="141"/>
      <c r="AS21" s="142"/>
      <c r="AT21" s="142"/>
      <c r="AU21" s="143"/>
      <c r="AV21" s="144"/>
      <c r="AW21" s="145"/>
      <c r="AX21" s="140"/>
      <c r="AY21" s="141"/>
      <c r="AZ21" s="146"/>
      <c r="BA21" s="142"/>
      <c r="BB21" s="147"/>
      <c r="BC21" s="148"/>
      <c r="BD21" s="149"/>
      <c r="BE21" s="150"/>
      <c r="BF21" s="141"/>
      <c r="BG21" s="146"/>
      <c r="BH21" s="142"/>
      <c r="BI21" s="143"/>
      <c r="BJ21" s="148"/>
      <c r="BK21" s="149"/>
      <c r="BL21" s="151"/>
      <c r="BN21" s="85" t="str">
        <f t="shared" si="23"/>
        <v>-</v>
      </c>
      <c r="BP21" s="152" t="s">
        <v>167</v>
      </c>
      <c r="BQ21" s="93">
        <f t="shared" si="5"/>
        <v>0</v>
      </c>
      <c r="BR21" s="91">
        <f t="shared" si="6"/>
        <v>0</v>
      </c>
      <c r="BS21" s="91">
        <f t="shared" si="7"/>
        <v>0</v>
      </c>
      <c r="BT21" s="92" t="str">
        <f t="shared" si="8"/>
        <v>-</v>
      </c>
      <c r="BU21" s="91" t="str">
        <f t="shared" si="9"/>
        <v>-</v>
      </c>
      <c r="BV21" s="153">
        <f t="shared" ref="BV21:BY21" si="26">COUNTIFS($D:$D,$BP21,$BN:$BN,BV$1)</f>
        <v>0</v>
      </c>
      <c r="BW21" s="153">
        <f t="shared" si="26"/>
        <v>0</v>
      </c>
      <c r="BX21" s="153">
        <f t="shared" si="26"/>
        <v>0</v>
      </c>
      <c r="BY21" s="153">
        <f t="shared" si="26"/>
        <v>0</v>
      </c>
    </row>
    <row r="22" ht="37.5" customHeight="1">
      <c r="A22" s="123"/>
      <c r="B22" s="124"/>
      <c r="C22" s="125"/>
      <c r="D22" s="126"/>
      <c r="E22" s="126"/>
      <c r="F22" s="126"/>
      <c r="G22" s="127"/>
      <c r="H22" s="126"/>
      <c r="I22" s="126"/>
      <c r="J22" s="126"/>
      <c r="K22" s="128"/>
      <c r="L22" s="128"/>
      <c r="M22" s="128"/>
      <c r="N22" s="129"/>
      <c r="O22" s="130"/>
      <c r="P22" s="154"/>
      <c r="Q22" s="155"/>
      <c r="R22" s="155"/>
      <c r="S22" s="154"/>
      <c r="T22" s="154"/>
      <c r="U22" s="154"/>
      <c r="V22" s="154"/>
      <c r="W22" s="133"/>
      <c r="X22" s="134"/>
      <c r="Y22" s="125"/>
      <c r="Z22" s="134"/>
      <c r="AA22" s="125"/>
      <c r="AB22" s="125"/>
      <c r="AC22" s="125"/>
      <c r="AD22" s="125"/>
      <c r="AE22" s="125"/>
      <c r="AF22" s="125"/>
      <c r="AG22" s="156"/>
      <c r="AH22" s="136"/>
      <c r="AI22" s="136"/>
      <c r="AJ22" s="136"/>
      <c r="AK22" s="136"/>
      <c r="AL22" s="136"/>
      <c r="AM22" s="137"/>
      <c r="AN22" s="138" t="str">
        <f>IFERROR(IF((AO22+1)&lt;2,Alertas!$B$2&amp;TEXT(AO22,"0%")&amp;Alertas!$D$2, IF((AO22+1)=2,Alertas!$B$3,IF((AO22+1)&gt;2,Alertas!$B$4&amp;TEXT(AO22,"0%")&amp;Alertas!$D$4,AO22+1))),"Sin meta para el segundo trimestre")</f>
        <v>Sin meta para el segundo trimestre</v>
      </c>
      <c r="AO22" s="139" t="str">
        <f t="shared" si="2"/>
        <v>-</v>
      </c>
      <c r="AP22" s="138" t="str">
        <f t="shared" si="3"/>
        <v>Sin meta para el segundo trimestre.</v>
      </c>
      <c r="AQ22" s="140"/>
      <c r="AR22" s="141"/>
      <c r="AS22" s="142"/>
      <c r="AT22" s="142"/>
      <c r="AU22" s="143"/>
      <c r="AV22" s="144"/>
      <c r="AW22" s="145"/>
      <c r="AX22" s="140"/>
      <c r="AY22" s="141"/>
      <c r="AZ22" s="146"/>
      <c r="BA22" s="142"/>
      <c r="BB22" s="147"/>
      <c r="BC22" s="148"/>
      <c r="BD22" s="149"/>
      <c r="BE22" s="150"/>
      <c r="BF22" s="141"/>
      <c r="BG22" s="146"/>
      <c r="BH22" s="142"/>
      <c r="BI22" s="143"/>
      <c r="BJ22" s="148"/>
      <c r="BK22" s="149"/>
      <c r="BL22" s="151"/>
      <c r="BN22" s="85" t="str">
        <f t="shared" si="23"/>
        <v>-</v>
      </c>
      <c r="BP22" s="152" t="s">
        <v>168</v>
      </c>
      <c r="BQ22" s="93">
        <f t="shared" si="5"/>
        <v>0</v>
      </c>
      <c r="BR22" s="91">
        <f t="shared" si="6"/>
        <v>0</v>
      </c>
      <c r="BS22" s="91">
        <f t="shared" si="7"/>
        <v>0</v>
      </c>
      <c r="BT22" s="92" t="str">
        <f t="shared" si="8"/>
        <v>-</v>
      </c>
      <c r="BU22" s="91" t="str">
        <f t="shared" si="9"/>
        <v>-</v>
      </c>
      <c r="BV22" s="153">
        <f t="shared" ref="BV22:BY22" si="27">COUNTIFS($D:$D,$BP22,$BN:$BN,BV$1)</f>
        <v>0</v>
      </c>
      <c r="BW22" s="153">
        <f t="shared" si="27"/>
        <v>0</v>
      </c>
      <c r="BX22" s="153">
        <f t="shared" si="27"/>
        <v>0</v>
      </c>
      <c r="BY22" s="153">
        <f t="shared" si="27"/>
        <v>0</v>
      </c>
    </row>
    <row r="23" ht="37.5" customHeight="1">
      <c r="A23" s="123"/>
      <c r="B23" s="124"/>
      <c r="C23" s="125"/>
      <c r="D23" s="126"/>
      <c r="E23" s="126"/>
      <c r="F23" s="126"/>
      <c r="G23" s="127"/>
      <c r="H23" s="126"/>
      <c r="I23" s="126"/>
      <c r="J23" s="126"/>
      <c r="K23" s="128"/>
      <c r="L23" s="128"/>
      <c r="M23" s="128"/>
      <c r="N23" s="129"/>
      <c r="O23" s="130"/>
      <c r="P23" s="154"/>
      <c r="Q23" s="155"/>
      <c r="R23" s="155"/>
      <c r="S23" s="154"/>
      <c r="T23" s="154"/>
      <c r="U23" s="154"/>
      <c r="V23" s="154"/>
      <c r="W23" s="133"/>
      <c r="X23" s="134"/>
      <c r="Y23" s="125"/>
      <c r="Z23" s="134"/>
      <c r="AA23" s="125"/>
      <c r="AB23" s="125"/>
      <c r="AC23" s="125"/>
      <c r="AD23" s="125"/>
      <c r="AE23" s="125"/>
      <c r="AF23" s="125"/>
      <c r="AG23" s="156"/>
      <c r="AH23" s="136"/>
      <c r="AI23" s="136"/>
      <c r="AJ23" s="136"/>
      <c r="AK23" s="136"/>
      <c r="AL23" s="136"/>
      <c r="AM23" s="137"/>
      <c r="AN23" s="138" t="str">
        <f>IFERROR(IF((AO23+1)&lt;2,Alertas!$B$2&amp;TEXT(AO23,"0%")&amp;Alertas!$D$2, IF((AO23+1)=2,Alertas!$B$3,IF((AO23+1)&gt;2,Alertas!$B$4&amp;TEXT(AO23,"0%")&amp;Alertas!$D$4,AO23+1))),"Sin meta para el segundo trimestre")</f>
        <v>Sin meta para el segundo trimestre</v>
      </c>
      <c r="AO23" s="139" t="str">
        <f t="shared" si="2"/>
        <v>-</v>
      </c>
      <c r="AP23" s="138" t="str">
        <f t="shared" si="3"/>
        <v>Sin meta para el segundo trimestre.</v>
      </c>
      <c r="AQ23" s="140"/>
      <c r="AR23" s="141"/>
      <c r="AS23" s="142"/>
      <c r="AT23" s="142"/>
      <c r="AU23" s="143"/>
      <c r="AV23" s="144"/>
      <c r="AW23" s="145"/>
      <c r="AX23" s="140"/>
      <c r="AY23" s="141"/>
      <c r="AZ23" s="146"/>
      <c r="BA23" s="142"/>
      <c r="BB23" s="147"/>
      <c r="BC23" s="148"/>
      <c r="BD23" s="149"/>
      <c r="BE23" s="150"/>
      <c r="BF23" s="141"/>
      <c r="BG23" s="146"/>
      <c r="BH23" s="142"/>
      <c r="BI23" s="143"/>
      <c r="BJ23" s="148"/>
      <c r="BK23" s="149"/>
      <c r="BL23" s="151"/>
      <c r="BN23" s="85" t="str">
        <f t="shared" si="23"/>
        <v>-</v>
      </c>
      <c r="BP23" s="152" t="s">
        <v>169</v>
      </c>
      <c r="BQ23" s="93">
        <f t="shared" si="5"/>
        <v>0</v>
      </c>
      <c r="BR23" s="91">
        <f t="shared" si="6"/>
        <v>0</v>
      </c>
      <c r="BS23" s="91">
        <f t="shared" si="7"/>
        <v>0</v>
      </c>
      <c r="BT23" s="92" t="str">
        <f t="shared" si="8"/>
        <v>-</v>
      </c>
      <c r="BU23" s="91" t="str">
        <f t="shared" si="9"/>
        <v>-</v>
      </c>
      <c r="BV23" s="153">
        <f t="shared" ref="BV23:BY23" si="28">COUNTIFS($D:$D,$BP23,$BN:$BN,BV$1)</f>
        <v>0</v>
      </c>
      <c r="BW23" s="153">
        <f t="shared" si="28"/>
        <v>0</v>
      </c>
      <c r="BX23" s="153">
        <f t="shared" si="28"/>
        <v>0</v>
      </c>
      <c r="BY23" s="153">
        <f t="shared" si="28"/>
        <v>0</v>
      </c>
    </row>
    <row r="24" ht="37.5" customHeight="1">
      <c r="A24" s="123"/>
      <c r="B24" s="124"/>
      <c r="C24" s="125"/>
      <c r="D24" s="126"/>
      <c r="E24" s="126"/>
      <c r="F24" s="126"/>
      <c r="G24" s="127"/>
      <c r="H24" s="126"/>
      <c r="I24" s="126"/>
      <c r="J24" s="126"/>
      <c r="K24" s="128"/>
      <c r="L24" s="128"/>
      <c r="M24" s="128"/>
      <c r="N24" s="129"/>
      <c r="O24" s="130"/>
      <c r="P24" s="154"/>
      <c r="Q24" s="155"/>
      <c r="R24" s="155"/>
      <c r="S24" s="154"/>
      <c r="T24" s="154"/>
      <c r="U24" s="154"/>
      <c r="V24" s="154"/>
      <c r="W24" s="133"/>
      <c r="X24" s="134"/>
      <c r="Y24" s="125"/>
      <c r="Z24" s="134"/>
      <c r="AA24" s="125"/>
      <c r="AB24" s="125"/>
      <c r="AC24" s="125"/>
      <c r="AD24" s="125"/>
      <c r="AE24" s="125"/>
      <c r="AF24" s="125"/>
      <c r="AG24" s="156"/>
      <c r="AH24" s="136"/>
      <c r="AI24" s="136"/>
      <c r="AJ24" s="136"/>
      <c r="AK24" s="136"/>
      <c r="AL24" s="136"/>
      <c r="AM24" s="137"/>
      <c r="AN24" s="138" t="str">
        <f>IFERROR(IF((AO24+1)&lt;2,Alertas!$B$2&amp;TEXT(AO24,"0%")&amp;Alertas!$D$2, IF((AO24+1)=2,Alertas!$B$3,IF((AO24+1)&gt;2,Alertas!$B$4&amp;TEXT(AO24,"0%")&amp;Alertas!$D$4,AO24+1))),"Sin meta para el segundo trimestre")</f>
        <v>Sin meta para el segundo trimestre</v>
      </c>
      <c r="AO24" s="139" t="str">
        <f t="shared" si="2"/>
        <v>-</v>
      </c>
      <c r="AP24" s="138" t="str">
        <f t="shared" si="3"/>
        <v>Sin meta para el segundo trimestre.</v>
      </c>
      <c r="AQ24" s="140"/>
      <c r="AR24" s="141"/>
      <c r="AS24" s="142"/>
      <c r="AT24" s="142"/>
      <c r="AU24" s="143"/>
      <c r="AV24" s="144"/>
      <c r="AW24" s="145"/>
      <c r="AX24" s="140"/>
      <c r="AY24" s="141"/>
      <c r="AZ24" s="146"/>
      <c r="BA24" s="142"/>
      <c r="BB24" s="147"/>
      <c r="BC24" s="148"/>
      <c r="BD24" s="149"/>
      <c r="BE24" s="150"/>
      <c r="BF24" s="141"/>
      <c r="BG24" s="146"/>
      <c r="BH24" s="142"/>
      <c r="BI24" s="143"/>
      <c r="BJ24" s="148"/>
      <c r="BK24" s="149"/>
      <c r="BL24" s="151"/>
      <c r="BN24" s="85" t="str">
        <f t="shared" si="23"/>
        <v>-</v>
      </c>
      <c r="BP24" s="152" t="s">
        <v>170</v>
      </c>
      <c r="BQ24" s="93">
        <f t="shared" si="5"/>
        <v>0</v>
      </c>
      <c r="BR24" s="91">
        <f t="shared" si="6"/>
        <v>0</v>
      </c>
      <c r="BS24" s="91">
        <f t="shared" si="7"/>
        <v>0</v>
      </c>
      <c r="BT24" s="92" t="str">
        <f t="shared" si="8"/>
        <v>-</v>
      </c>
      <c r="BU24" s="91" t="str">
        <f t="shared" si="9"/>
        <v>-</v>
      </c>
      <c r="BV24" s="153">
        <f t="shared" ref="BV24:BY24" si="29">COUNTIFS($D:$D,$BP24,$BN:$BN,BV$1)</f>
        <v>0</v>
      </c>
      <c r="BW24" s="153">
        <f t="shared" si="29"/>
        <v>0</v>
      </c>
      <c r="BX24" s="153">
        <f t="shared" si="29"/>
        <v>0</v>
      </c>
      <c r="BY24" s="153">
        <f t="shared" si="29"/>
        <v>0</v>
      </c>
    </row>
    <row r="25" ht="37.5" customHeight="1">
      <c r="A25" s="123"/>
      <c r="B25" s="124"/>
      <c r="C25" s="125"/>
      <c r="D25" s="126"/>
      <c r="E25" s="126"/>
      <c r="F25" s="126"/>
      <c r="G25" s="127"/>
      <c r="H25" s="126"/>
      <c r="I25" s="126"/>
      <c r="J25" s="126"/>
      <c r="K25" s="128"/>
      <c r="L25" s="128"/>
      <c r="M25" s="128"/>
      <c r="N25" s="129"/>
      <c r="O25" s="130"/>
      <c r="P25" s="154"/>
      <c r="Q25" s="155"/>
      <c r="R25" s="155"/>
      <c r="S25" s="154"/>
      <c r="T25" s="154"/>
      <c r="U25" s="154"/>
      <c r="V25" s="154"/>
      <c r="W25" s="133"/>
      <c r="X25" s="134"/>
      <c r="Y25" s="125"/>
      <c r="Z25" s="134"/>
      <c r="AA25" s="125"/>
      <c r="AB25" s="125"/>
      <c r="AC25" s="125"/>
      <c r="AD25" s="125"/>
      <c r="AE25" s="125"/>
      <c r="AF25" s="125"/>
      <c r="AG25" s="135"/>
      <c r="AH25" s="136"/>
      <c r="AI25" s="136"/>
      <c r="AJ25" s="136"/>
      <c r="AK25" s="136"/>
      <c r="AL25" s="136"/>
      <c r="AM25" s="137"/>
      <c r="AN25" s="138" t="str">
        <f>IFERROR(IF((AO25+1)&lt;2,Alertas!$B$2&amp;TEXT(AO25,"0%")&amp;Alertas!$D$2, IF((AO25+1)=2,Alertas!$B$3,IF((AO25+1)&gt;2,Alertas!$B$4&amp;TEXT(AO25,"0%")&amp;Alertas!$D$4,AO25+1))),"Sin meta para el segundo trimestre")</f>
        <v>Sin meta para el segundo trimestre</v>
      </c>
      <c r="AO25" s="139" t="str">
        <f t="shared" si="2"/>
        <v>-</v>
      </c>
      <c r="AP25" s="138" t="str">
        <f t="shared" si="3"/>
        <v>Sin meta para el segundo trimestre.</v>
      </c>
      <c r="AQ25" s="140"/>
      <c r="AR25" s="141"/>
      <c r="AS25" s="142"/>
      <c r="AT25" s="142"/>
      <c r="AU25" s="143"/>
      <c r="AV25" s="144"/>
      <c r="AW25" s="145"/>
      <c r="AX25" s="140"/>
      <c r="AY25" s="141"/>
      <c r="AZ25" s="146"/>
      <c r="BA25" s="142"/>
      <c r="BB25" s="147"/>
      <c r="BC25" s="148"/>
      <c r="BD25" s="149"/>
      <c r="BE25" s="150"/>
      <c r="BF25" s="141"/>
      <c r="BG25" s="146"/>
      <c r="BH25" s="142"/>
      <c r="BI25" s="143"/>
      <c r="BJ25" s="148"/>
      <c r="BK25" s="149"/>
      <c r="BL25" s="151"/>
      <c r="BN25" s="85" t="str">
        <f t="shared" si="23"/>
        <v>-</v>
      </c>
      <c r="BV25" s="85">
        <f t="shared" ref="BV25:BY25" si="30">COUNTIFS($D:$D,$BP16,$BN:$BN,BV$1)</f>
        <v>0</v>
      </c>
      <c r="BW25" s="85">
        <f t="shared" si="30"/>
        <v>0</v>
      </c>
      <c r="BX25" s="85">
        <f t="shared" si="30"/>
        <v>0</v>
      </c>
      <c r="BY25" s="85">
        <f t="shared" si="30"/>
        <v>0</v>
      </c>
    </row>
    <row r="26" ht="37.5" customHeight="1">
      <c r="A26" s="123"/>
      <c r="B26" s="124"/>
      <c r="C26" s="125"/>
      <c r="D26" s="126"/>
      <c r="E26" s="126"/>
      <c r="F26" s="126"/>
      <c r="G26" s="127"/>
      <c r="H26" s="126"/>
      <c r="I26" s="126"/>
      <c r="J26" s="126"/>
      <c r="K26" s="128"/>
      <c r="L26" s="128"/>
      <c r="M26" s="128"/>
      <c r="N26" s="129"/>
      <c r="O26" s="130"/>
      <c r="P26" s="154"/>
      <c r="Q26" s="155"/>
      <c r="R26" s="155"/>
      <c r="S26" s="154"/>
      <c r="T26" s="154"/>
      <c r="U26" s="154"/>
      <c r="V26" s="154"/>
      <c r="W26" s="133"/>
      <c r="X26" s="134"/>
      <c r="Y26" s="125"/>
      <c r="Z26" s="134"/>
      <c r="AA26" s="125"/>
      <c r="AB26" s="125"/>
      <c r="AC26" s="125"/>
      <c r="AD26" s="125"/>
      <c r="AE26" s="125"/>
      <c r="AF26" s="125"/>
      <c r="AG26" s="135"/>
      <c r="AH26" s="136"/>
      <c r="AI26" s="136"/>
      <c r="AJ26" s="136"/>
      <c r="AK26" s="136"/>
      <c r="AL26" s="136"/>
      <c r="AM26" s="137"/>
      <c r="AN26" s="138" t="str">
        <f>IFERROR(IF((AO26+1)&lt;2,Alertas!$B$2&amp;TEXT(AO26,"0%")&amp;Alertas!$D$2, IF((AO26+1)=2,Alertas!$B$3,IF((AO26+1)&gt;2,Alertas!$B$4&amp;TEXT(AO26,"0%")&amp;Alertas!$D$4,AO26+1))),"Sin meta para el segundo trimestre")</f>
        <v>Sin meta para el segundo trimestre</v>
      </c>
      <c r="AO26" s="139" t="str">
        <f t="shared" si="2"/>
        <v>-</v>
      </c>
      <c r="AP26" s="138" t="str">
        <f t="shared" si="3"/>
        <v>Sin meta para el segundo trimestre.</v>
      </c>
      <c r="AQ26" s="140"/>
      <c r="AR26" s="141"/>
      <c r="AS26" s="142"/>
      <c r="AT26" s="142"/>
      <c r="AU26" s="143"/>
      <c r="AV26" s="144"/>
      <c r="AW26" s="145"/>
      <c r="AX26" s="140"/>
      <c r="AY26" s="141"/>
      <c r="AZ26" s="146"/>
      <c r="BA26" s="142"/>
      <c r="BB26" s="147"/>
      <c r="BC26" s="148"/>
      <c r="BD26" s="149"/>
      <c r="BE26" s="150"/>
      <c r="BF26" s="141"/>
      <c r="BG26" s="146"/>
      <c r="BH26" s="142"/>
      <c r="BI26" s="143"/>
      <c r="BJ26" s="148"/>
      <c r="BK26" s="149"/>
      <c r="BL26" s="151"/>
      <c r="BN26" s="85" t="str">
        <f t="shared" si="23"/>
        <v>-</v>
      </c>
      <c r="BV26" s="85">
        <f t="shared" ref="BV26:BY26" si="31">COUNTIFS($D:$D,$BP17,$BN:$BN,BV$1)</f>
        <v>0</v>
      </c>
      <c r="BW26" s="85">
        <f t="shared" si="31"/>
        <v>0</v>
      </c>
      <c r="BX26" s="85">
        <f t="shared" si="31"/>
        <v>0</v>
      </c>
      <c r="BY26" s="85">
        <f t="shared" si="31"/>
        <v>0</v>
      </c>
    </row>
    <row r="27" ht="37.5" customHeight="1">
      <c r="A27" s="123"/>
      <c r="B27" s="124"/>
      <c r="C27" s="125"/>
      <c r="D27" s="126"/>
      <c r="E27" s="126"/>
      <c r="F27" s="126"/>
      <c r="G27" s="127"/>
      <c r="H27" s="126"/>
      <c r="I27" s="126"/>
      <c r="J27" s="126"/>
      <c r="K27" s="128"/>
      <c r="L27" s="128"/>
      <c r="M27" s="128"/>
      <c r="N27" s="129"/>
      <c r="O27" s="130"/>
      <c r="P27" s="131"/>
      <c r="Q27" s="132"/>
      <c r="R27" s="94"/>
      <c r="S27" s="131"/>
      <c r="T27" s="131"/>
      <c r="U27" s="131"/>
      <c r="V27" s="131"/>
      <c r="W27" s="133"/>
      <c r="X27" s="134"/>
      <c r="Y27" s="125"/>
      <c r="Z27" s="134"/>
      <c r="AA27" s="125"/>
      <c r="AB27" s="125"/>
      <c r="AC27" s="125"/>
      <c r="AD27" s="125"/>
      <c r="AE27" s="125"/>
      <c r="AF27" s="125"/>
      <c r="AG27" s="157"/>
      <c r="AH27" s="136"/>
      <c r="AI27" s="136"/>
      <c r="AJ27" s="136"/>
      <c r="AK27" s="136"/>
      <c r="AL27" s="136"/>
      <c r="AM27" s="137"/>
      <c r="AN27" s="138" t="str">
        <f>IFERROR(IF((AO27+1)&lt;2,Alertas!$B$2&amp;TEXT(AO27,"0%")&amp;Alertas!$D$2, IF((AO27+1)=2,Alertas!$B$3,IF((AO27+1)&gt;2,Alertas!$B$4&amp;TEXT(AO27,"0%")&amp;Alertas!$D$4,AO27+1))),"Sin meta para el segundo trimestre")</f>
        <v>Sin meta para el segundo trimestre</v>
      </c>
      <c r="AO27" s="139" t="str">
        <f t="shared" si="2"/>
        <v>-</v>
      </c>
      <c r="AP27" s="138" t="str">
        <f t="shared" si="3"/>
        <v>Sin meta para el segundo trimestre.</v>
      </c>
      <c r="AQ27" s="140"/>
      <c r="AR27" s="141"/>
      <c r="AS27" s="142"/>
      <c r="AT27" s="142"/>
      <c r="AU27" s="143"/>
      <c r="AV27" s="144"/>
      <c r="AW27" s="145"/>
      <c r="AX27" s="140"/>
      <c r="AY27" s="141"/>
      <c r="AZ27" s="146"/>
      <c r="BA27" s="142"/>
      <c r="BB27" s="147"/>
      <c r="BC27" s="148"/>
      <c r="BD27" s="149"/>
      <c r="BE27" s="150"/>
      <c r="BF27" s="141"/>
      <c r="BG27" s="146"/>
      <c r="BH27" s="142"/>
      <c r="BI27" s="143"/>
      <c r="BJ27" s="148"/>
      <c r="BK27" s="149"/>
      <c r="BL27" s="151"/>
      <c r="BN27" s="85" t="str">
        <f t="shared" si="23"/>
        <v>-</v>
      </c>
    </row>
    <row r="28" ht="37.5" customHeight="1">
      <c r="A28" s="123"/>
      <c r="B28" s="124"/>
      <c r="C28" s="125"/>
      <c r="D28" s="126"/>
      <c r="E28" s="126"/>
      <c r="F28" s="126"/>
      <c r="G28" s="127"/>
      <c r="H28" s="126"/>
      <c r="I28" s="126"/>
      <c r="J28" s="126"/>
      <c r="K28" s="128"/>
      <c r="L28" s="128"/>
      <c r="M28" s="128"/>
      <c r="N28" s="129"/>
      <c r="O28" s="130"/>
      <c r="P28" s="131"/>
      <c r="Q28" s="132"/>
      <c r="R28" s="94"/>
      <c r="S28" s="131"/>
      <c r="T28" s="131"/>
      <c r="U28" s="131"/>
      <c r="V28" s="131"/>
      <c r="W28" s="133"/>
      <c r="X28" s="134"/>
      <c r="Y28" s="125"/>
      <c r="Z28" s="134"/>
      <c r="AA28" s="125"/>
      <c r="AB28" s="125"/>
      <c r="AC28" s="125"/>
      <c r="AD28" s="125"/>
      <c r="AE28" s="125"/>
      <c r="AF28" s="125"/>
      <c r="AG28" s="135"/>
      <c r="AH28" s="136"/>
      <c r="AI28" s="136"/>
      <c r="AJ28" s="136"/>
      <c r="AK28" s="136"/>
      <c r="AL28" s="136"/>
      <c r="AM28" s="137"/>
      <c r="AN28" s="138" t="str">
        <f>IFERROR(IF((AO28+1)&lt;2,Alertas!$B$2&amp;TEXT(AO28,"0%")&amp;Alertas!$D$2, IF((AO28+1)=2,Alertas!$B$3,IF((AO28+1)&gt;2,Alertas!$B$4&amp;TEXT(AO28,"0%")&amp;Alertas!$D$4,AO28+1))),"Sin meta para el segundo trimestre")</f>
        <v>Sin meta para el segundo trimestre</v>
      </c>
      <c r="AO28" s="139" t="str">
        <f t="shared" si="2"/>
        <v>-</v>
      </c>
      <c r="AP28" s="138" t="str">
        <f t="shared" si="3"/>
        <v>Sin meta para el segundo trimestre.</v>
      </c>
      <c r="AQ28" s="140"/>
      <c r="AR28" s="141"/>
      <c r="AS28" s="142"/>
      <c r="AT28" s="142"/>
      <c r="AU28" s="143"/>
      <c r="AV28" s="144"/>
      <c r="AW28" s="145"/>
      <c r="AX28" s="140"/>
      <c r="AY28" s="141"/>
      <c r="AZ28" s="146"/>
      <c r="BA28" s="142"/>
      <c r="BB28" s="147"/>
      <c r="BC28" s="148"/>
      <c r="BD28" s="149"/>
      <c r="BE28" s="150"/>
      <c r="BF28" s="141"/>
      <c r="BG28" s="146"/>
      <c r="BH28" s="142"/>
      <c r="BI28" s="143"/>
      <c r="BJ28" s="148"/>
      <c r="BK28" s="149"/>
      <c r="BL28" s="151"/>
      <c r="BN28" s="85" t="str">
        <f t="shared" si="23"/>
        <v>-</v>
      </c>
      <c r="BP28" s="85"/>
    </row>
    <row r="29" ht="37.5" customHeight="1">
      <c r="A29" s="123"/>
      <c r="B29" s="124"/>
      <c r="C29" s="125"/>
      <c r="D29" s="126"/>
      <c r="E29" s="126"/>
      <c r="F29" s="126"/>
      <c r="G29" s="127"/>
      <c r="H29" s="126"/>
      <c r="I29" s="126"/>
      <c r="J29" s="126"/>
      <c r="K29" s="128"/>
      <c r="L29" s="128"/>
      <c r="M29" s="128"/>
      <c r="N29" s="129"/>
      <c r="O29" s="130"/>
      <c r="P29" s="131"/>
      <c r="Q29" s="132"/>
      <c r="R29" s="94"/>
      <c r="S29" s="131"/>
      <c r="T29" s="131"/>
      <c r="U29" s="131"/>
      <c r="V29" s="131"/>
      <c r="W29" s="133"/>
      <c r="X29" s="134"/>
      <c r="Y29" s="125"/>
      <c r="Z29" s="134"/>
      <c r="AA29" s="125"/>
      <c r="AB29" s="125"/>
      <c r="AC29" s="125"/>
      <c r="AD29" s="125"/>
      <c r="AE29" s="125"/>
      <c r="AF29" s="125"/>
      <c r="AG29" s="157"/>
      <c r="AH29" s="136"/>
      <c r="AI29" s="136"/>
      <c r="AJ29" s="136"/>
      <c r="AK29" s="136"/>
      <c r="AL29" s="136"/>
      <c r="AM29" s="137"/>
      <c r="AN29" s="138" t="str">
        <f>IFERROR(IF((AO29+1)&lt;2,Alertas!$B$2&amp;TEXT(AO29,"0%")&amp;Alertas!$D$2, IF((AO29+1)=2,Alertas!$B$3,IF((AO29+1)&gt;2,Alertas!$B$4&amp;TEXT(AO29,"0%")&amp;Alertas!$D$4,AO29+1))),"Sin meta para el segundo trimestre")</f>
        <v>Sin meta para el segundo trimestre</v>
      </c>
      <c r="AO29" s="139" t="str">
        <f t="shared" si="2"/>
        <v>-</v>
      </c>
      <c r="AP29" s="138" t="str">
        <f t="shared" si="3"/>
        <v>Sin meta para el segundo trimestre.</v>
      </c>
      <c r="AQ29" s="140"/>
      <c r="AR29" s="141"/>
      <c r="AS29" s="142"/>
      <c r="AT29" s="142"/>
      <c r="AU29" s="143"/>
      <c r="AV29" s="144"/>
      <c r="AW29" s="145"/>
      <c r="AX29" s="140"/>
      <c r="AY29" s="141"/>
      <c r="AZ29" s="146"/>
      <c r="BA29" s="142"/>
      <c r="BB29" s="147"/>
      <c r="BC29" s="148"/>
      <c r="BD29" s="149"/>
      <c r="BE29" s="150"/>
      <c r="BF29" s="141"/>
      <c r="BG29" s="146"/>
      <c r="BH29" s="142"/>
      <c r="BI29" s="143"/>
      <c r="BJ29" s="148"/>
      <c r="BK29" s="149"/>
      <c r="BL29" s="151"/>
      <c r="BN29" s="85" t="str">
        <f t="shared" si="23"/>
        <v>-</v>
      </c>
      <c r="BP29" s="85"/>
    </row>
    <row r="30" ht="37.5" customHeight="1">
      <c r="A30" s="123"/>
      <c r="B30" s="124"/>
      <c r="C30" s="125"/>
      <c r="D30" s="126"/>
      <c r="E30" s="126"/>
      <c r="F30" s="126"/>
      <c r="G30" s="127"/>
      <c r="H30" s="126"/>
      <c r="I30" s="126"/>
      <c r="J30" s="126"/>
      <c r="K30" s="128"/>
      <c r="L30" s="128"/>
      <c r="M30" s="128"/>
      <c r="N30" s="129"/>
      <c r="O30" s="130"/>
      <c r="P30" s="131"/>
      <c r="Q30" s="132"/>
      <c r="R30" s="94"/>
      <c r="S30" s="131"/>
      <c r="T30" s="131"/>
      <c r="U30" s="131"/>
      <c r="V30" s="131"/>
      <c r="W30" s="133"/>
      <c r="X30" s="134"/>
      <c r="Y30" s="125"/>
      <c r="Z30" s="134"/>
      <c r="AA30" s="125"/>
      <c r="AB30" s="125"/>
      <c r="AC30" s="125"/>
      <c r="AD30" s="125"/>
      <c r="AE30" s="125"/>
      <c r="AF30" s="125"/>
      <c r="AG30" s="157"/>
      <c r="AH30" s="136"/>
      <c r="AI30" s="136"/>
      <c r="AJ30" s="136"/>
      <c r="AK30" s="136"/>
      <c r="AL30" s="136"/>
      <c r="AM30" s="137"/>
      <c r="AN30" s="138" t="str">
        <f>IFERROR(IF((AO30+1)&lt;2,Alertas!$B$2&amp;TEXT(AO30,"0%")&amp;Alertas!$D$2, IF((AO30+1)=2,Alertas!$B$3,IF((AO30+1)&gt;2,Alertas!$B$4&amp;TEXT(AO30,"0%")&amp;Alertas!$D$4,AO30+1))),"Sin meta para el segundo trimestre")</f>
        <v>Sin meta para el segundo trimestre</v>
      </c>
      <c r="AO30" s="139" t="str">
        <f t="shared" si="2"/>
        <v>-</v>
      </c>
      <c r="AP30" s="138" t="str">
        <f t="shared" si="3"/>
        <v>Sin meta para el segundo trimestre.</v>
      </c>
      <c r="AQ30" s="140"/>
      <c r="AR30" s="141"/>
      <c r="AS30" s="142"/>
      <c r="AT30" s="142"/>
      <c r="AU30" s="143"/>
      <c r="AV30" s="144"/>
      <c r="AW30" s="145"/>
      <c r="AX30" s="140"/>
      <c r="AY30" s="141"/>
      <c r="AZ30" s="146"/>
      <c r="BA30" s="142"/>
      <c r="BB30" s="147"/>
      <c r="BC30" s="148"/>
      <c r="BD30" s="149"/>
      <c r="BE30" s="150"/>
      <c r="BF30" s="141"/>
      <c r="BG30" s="146"/>
      <c r="BH30" s="142"/>
      <c r="BI30" s="143"/>
      <c r="BJ30" s="148"/>
      <c r="BK30" s="149"/>
      <c r="BL30" s="151"/>
      <c r="BN30" s="85" t="str">
        <f t="shared" si="23"/>
        <v>-</v>
      </c>
      <c r="BP30" s="85"/>
    </row>
    <row r="31" ht="37.5" customHeight="1">
      <c r="A31" s="123"/>
      <c r="B31" s="124"/>
      <c r="C31" s="125"/>
      <c r="D31" s="126"/>
      <c r="E31" s="126"/>
      <c r="F31" s="126"/>
      <c r="G31" s="127"/>
      <c r="H31" s="126"/>
      <c r="I31" s="126"/>
      <c r="J31" s="126"/>
      <c r="K31" s="128"/>
      <c r="L31" s="128"/>
      <c r="M31" s="128"/>
      <c r="N31" s="129"/>
      <c r="O31" s="130"/>
      <c r="P31" s="131"/>
      <c r="Q31" s="132"/>
      <c r="R31" s="94"/>
      <c r="S31" s="131"/>
      <c r="T31" s="131"/>
      <c r="U31" s="131"/>
      <c r="V31" s="131"/>
      <c r="W31" s="133"/>
      <c r="X31" s="134"/>
      <c r="Y31" s="125"/>
      <c r="Z31" s="134"/>
      <c r="AA31" s="125"/>
      <c r="AB31" s="125"/>
      <c r="AC31" s="125"/>
      <c r="AD31" s="125"/>
      <c r="AE31" s="125"/>
      <c r="AF31" s="125"/>
      <c r="AG31" s="135"/>
      <c r="AH31" s="136"/>
      <c r="AI31" s="136"/>
      <c r="AJ31" s="136"/>
      <c r="AK31" s="136"/>
      <c r="AL31" s="136"/>
      <c r="AM31" s="137"/>
      <c r="AN31" s="138" t="str">
        <f>IFERROR(IF((AO31+1)&lt;2,Alertas!$B$2&amp;TEXT(AO31,"0%")&amp;Alertas!$D$2, IF((AO31+1)=2,Alertas!$B$3,IF((AO31+1)&gt;2,Alertas!$B$4&amp;TEXT(AO31,"0%")&amp;Alertas!$D$4,AO31+1))),"Sin meta para el segundo trimestre")</f>
        <v>Sin meta para el segundo trimestre</v>
      </c>
      <c r="AO31" s="139" t="str">
        <f t="shared" si="2"/>
        <v>-</v>
      </c>
      <c r="AP31" s="138" t="str">
        <f t="shared" si="3"/>
        <v>Sin meta para el segundo trimestre.</v>
      </c>
      <c r="AQ31" s="140"/>
      <c r="AR31" s="141"/>
      <c r="AS31" s="142"/>
      <c r="AT31" s="142"/>
      <c r="AU31" s="143"/>
      <c r="AV31" s="144"/>
      <c r="AW31" s="145"/>
      <c r="AX31" s="140"/>
      <c r="AY31" s="141"/>
      <c r="AZ31" s="146"/>
      <c r="BA31" s="142"/>
      <c r="BB31" s="147"/>
      <c r="BC31" s="148"/>
      <c r="BD31" s="149"/>
      <c r="BE31" s="150"/>
      <c r="BF31" s="141"/>
      <c r="BG31" s="146"/>
      <c r="BH31" s="142"/>
      <c r="BI31" s="143"/>
      <c r="BJ31" s="148"/>
      <c r="BK31" s="149"/>
      <c r="BL31" s="151"/>
      <c r="BN31" s="85" t="str">
        <f t="shared" si="23"/>
        <v>-</v>
      </c>
      <c r="BP31" s="85"/>
    </row>
    <row r="32" ht="37.5" customHeight="1">
      <c r="A32" s="123"/>
      <c r="B32" s="124"/>
      <c r="C32" s="125"/>
      <c r="D32" s="126"/>
      <c r="E32" s="126"/>
      <c r="F32" s="126"/>
      <c r="G32" s="127"/>
      <c r="H32" s="126"/>
      <c r="I32" s="126"/>
      <c r="J32" s="126"/>
      <c r="K32" s="128"/>
      <c r="L32" s="128"/>
      <c r="M32" s="128"/>
      <c r="N32" s="129"/>
      <c r="O32" s="130"/>
      <c r="P32" s="131"/>
      <c r="Q32" s="132"/>
      <c r="R32" s="94"/>
      <c r="S32" s="131"/>
      <c r="T32" s="131"/>
      <c r="U32" s="131"/>
      <c r="V32" s="131"/>
      <c r="W32" s="133"/>
      <c r="X32" s="134"/>
      <c r="Y32" s="125"/>
      <c r="Z32" s="134"/>
      <c r="AA32" s="125"/>
      <c r="AB32" s="125"/>
      <c r="AC32" s="125"/>
      <c r="AD32" s="125"/>
      <c r="AE32" s="125"/>
      <c r="AF32" s="125"/>
      <c r="AG32" s="135"/>
      <c r="AH32" s="136"/>
      <c r="AI32" s="136"/>
      <c r="AJ32" s="136"/>
      <c r="AK32" s="136"/>
      <c r="AL32" s="136"/>
      <c r="AM32" s="137"/>
      <c r="AN32" s="138" t="str">
        <f>IFERROR(IF((AO32+1)&lt;2,Alertas!$B$2&amp;TEXT(AO32,"0%")&amp;Alertas!$D$2, IF((AO32+1)=2,Alertas!$B$3,IF((AO32+1)&gt;2,Alertas!$B$4&amp;TEXT(AO32,"0%")&amp;Alertas!$D$4,AO32+1))),"Sin meta para el segundo trimestre")</f>
        <v>Sin meta para el segundo trimestre</v>
      </c>
      <c r="AO32" s="139" t="str">
        <f t="shared" si="2"/>
        <v>-</v>
      </c>
      <c r="AP32" s="138" t="str">
        <f t="shared" si="3"/>
        <v>Sin meta para el segundo trimestre.</v>
      </c>
      <c r="AQ32" s="140"/>
      <c r="AR32" s="141"/>
      <c r="AS32" s="142"/>
      <c r="AT32" s="142"/>
      <c r="AU32" s="143"/>
      <c r="AV32" s="144"/>
      <c r="AW32" s="145"/>
      <c r="AX32" s="140"/>
      <c r="AY32" s="141"/>
      <c r="AZ32" s="146"/>
      <c r="BA32" s="142"/>
      <c r="BB32" s="147"/>
      <c r="BC32" s="148"/>
      <c r="BD32" s="149"/>
      <c r="BE32" s="150"/>
      <c r="BF32" s="141"/>
      <c r="BG32" s="146"/>
      <c r="BH32" s="142"/>
      <c r="BI32" s="143"/>
      <c r="BJ32" s="148"/>
      <c r="BK32" s="149"/>
      <c r="BL32" s="151"/>
      <c r="BN32" s="85" t="str">
        <f t="shared" si="23"/>
        <v>-</v>
      </c>
      <c r="BP32" s="85"/>
    </row>
    <row r="33" ht="37.5" customHeight="1">
      <c r="A33" s="123"/>
      <c r="B33" s="124"/>
      <c r="C33" s="125"/>
      <c r="D33" s="126"/>
      <c r="E33" s="126"/>
      <c r="F33" s="126"/>
      <c r="G33" s="127"/>
      <c r="H33" s="126"/>
      <c r="I33" s="126"/>
      <c r="J33" s="126"/>
      <c r="K33" s="128"/>
      <c r="L33" s="128"/>
      <c r="M33" s="128"/>
      <c r="N33" s="129"/>
      <c r="O33" s="130"/>
      <c r="P33" s="131"/>
      <c r="Q33" s="132"/>
      <c r="R33" s="94"/>
      <c r="S33" s="131"/>
      <c r="T33" s="131"/>
      <c r="U33" s="131"/>
      <c r="V33" s="131"/>
      <c r="W33" s="133"/>
      <c r="X33" s="134"/>
      <c r="Y33" s="125"/>
      <c r="Z33" s="134"/>
      <c r="AA33" s="125"/>
      <c r="AB33" s="125"/>
      <c r="AC33" s="125"/>
      <c r="AD33" s="125"/>
      <c r="AE33" s="125"/>
      <c r="AF33" s="125"/>
      <c r="AG33" s="135"/>
      <c r="AH33" s="136"/>
      <c r="AI33" s="136"/>
      <c r="AJ33" s="136"/>
      <c r="AK33" s="136"/>
      <c r="AL33" s="136"/>
      <c r="AM33" s="137"/>
      <c r="AN33" s="138" t="str">
        <f>IFERROR(IF((AO33+1)&lt;2,Alertas!$B$2&amp;TEXT(AO33,"0%")&amp;Alertas!$D$2, IF((AO33+1)=2,Alertas!$B$3,IF((AO33+1)&gt;2,Alertas!$B$4&amp;TEXT(AO33,"0%")&amp;Alertas!$D$4,AO33+1))),"Sin meta para el segundo trimestre")</f>
        <v>Sin meta para el segundo trimestre</v>
      </c>
      <c r="AO33" s="139" t="str">
        <f t="shared" si="2"/>
        <v>-</v>
      </c>
      <c r="AP33" s="138" t="str">
        <f t="shared" si="3"/>
        <v>Sin meta para el segundo trimestre.</v>
      </c>
      <c r="AQ33" s="140"/>
      <c r="AR33" s="141"/>
      <c r="AS33" s="142"/>
      <c r="AT33" s="142"/>
      <c r="AU33" s="143"/>
      <c r="AV33" s="144"/>
      <c r="AW33" s="145"/>
      <c r="AX33" s="140"/>
      <c r="AY33" s="141"/>
      <c r="AZ33" s="146"/>
      <c r="BA33" s="142"/>
      <c r="BB33" s="147"/>
      <c r="BC33" s="148"/>
      <c r="BD33" s="149"/>
      <c r="BE33" s="150"/>
      <c r="BF33" s="141"/>
      <c r="BG33" s="146"/>
      <c r="BH33" s="142"/>
      <c r="BI33" s="143"/>
      <c r="BJ33" s="148"/>
      <c r="BK33" s="149"/>
      <c r="BL33" s="151"/>
      <c r="BN33" s="85" t="str">
        <f t="shared" si="23"/>
        <v>-</v>
      </c>
      <c r="BP33" s="85"/>
    </row>
    <row r="34" ht="37.5" customHeight="1">
      <c r="A34" s="123"/>
      <c r="B34" s="124"/>
      <c r="C34" s="125"/>
      <c r="D34" s="126"/>
      <c r="E34" s="126"/>
      <c r="F34" s="126"/>
      <c r="G34" s="127"/>
      <c r="H34" s="126"/>
      <c r="I34" s="126"/>
      <c r="J34" s="126"/>
      <c r="K34" s="128"/>
      <c r="L34" s="128"/>
      <c r="M34" s="128"/>
      <c r="N34" s="129"/>
      <c r="O34" s="130"/>
      <c r="P34" s="131"/>
      <c r="Q34" s="132"/>
      <c r="R34" s="94"/>
      <c r="S34" s="131"/>
      <c r="T34" s="131"/>
      <c r="U34" s="131"/>
      <c r="V34" s="131"/>
      <c r="W34" s="133"/>
      <c r="X34" s="134"/>
      <c r="Y34" s="125"/>
      <c r="Z34" s="134"/>
      <c r="AA34" s="125"/>
      <c r="AB34" s="125"/>
      <c r="AC34" s="125"/>
      <c r="AD34" s="125"/>
      <c r="AE34" s="125"/>
      <c r="AF34" s="125"/>
      <c r="AG34" s="135"/>
      <c r="AH34" s="136"/>
      <c r="AI34" s="136"/>
      <c r="AJ34" s="136"/>
      <c r="AK34" s="136"/>
      <c r="AL34" s="136"/>
      <c r="AM34" s="137"/>
      <c r="AN34" s="138" t="str">
        <f>IFERROR(IF((AO34+1)&lt;2,Alertas!$B$2&amp;TEXT(AO34,"0%")&amp;Alertas!$D$2, IF((AO34+1)=2,Alertas!$B$3,IF((AO34+1)&gt;2,Alertas!$B$4&amp;TEXT(AO34,"0%")&amp;Alertas!$D$4,AO34+1))),"Sin meta para el segundo trimestre")</f>
        <v>Sin meta para el segundo trimestre</v>
      </c>
      <c r="AO34" s="139" t="str">
        <f t="shared" si="2"/>
        <v>-</v>
      </c>
      <c r="AP34" s="138" t="str">
        <f t="shared" si="3"/>
        <v>Sin meta para el segundo trimestre.</v>
      </c>
      <c r="AQ34" s="140"/>
      <c r="AR34" s="141"/>
      <c r="AS34" s="142"/>
      <c r="AT34" s="142"/>
      <c r="AU34" s="143"/>
      <c r="AV34" s="144"/>
      <c r="AW34" s="145"/>
      <c r="AX34" s="140"/>
      <c r="AY34" s="141"/>
      <c r="AZ34" s="146"/>
      <c r="BA34" s="142"/>
      <c r="BB34" s="147"/>
      <c r="BC34" s="148"/>
      <c r="BD34" s="149"/>
      <c r="BE34" s="150"/>
      <c r="BF34" s="141"/>
      <c r="BG34" s="146"/>
      <c r="BH34" s="142"/>
      <c r="BI34" s="143"/>
      <c r="BJ34" s="148"/>
      <c r="BK34" s="149"/>
      <c r="BL34" s="151"/>
      <c r="BN34" s="85" t="str">
        <f t="shared" si="23"/>
        <v>-</v>
      </c>
      <c r="BP34" s="85"/>
    </row>
    <row r="35" ht="37.5" customHeight="1">
      <c r="A35" s="123"/>
      <c r="B35" s="124"/>
      <c r="C35" s="125"/>
      <c r="D35" s="126"/>
      <c r="E35" s="126"/>
      <c r="F35" s="126"/>
      <c r="G35" s="127"/>
      <c r="H35" s="126"/>
      <c r="I35" s="126"/>
      <c r="J35" s="126"/>
      <c r="K35" s="128"/>
      <c r="L35" s="128"/>
      <c r="M35" s="128"/>
      <c r="N35" s="129"/>
      <c r="O35" s="130"/>
      <c r="P35" s="131"/>
      <c r="Q35" s="132"/>
      <c r="R35" s="94"/>
      <c r="S35" s="131"/>
      <c r="T35" s="131"/>
      <c r="U35" s="131"/>
      <c r="V35" s="131"/>
      <c r="W35" s="133"/>
      <c r="X35" s="134"/>
      <c r="Y35" s="125"/>
      <c r="Z35" s="134"/>
      <c r="AA35" s="125"/>
      <c r="AB35" s="125"/>
      <c r="AC35" s="125"/>
      <c r="AD35" s="125"/>
      <c r="AE35" s="125"/>
      <c r="AF35" s="125"/>
      <c r="AG35" s="157"/>
      <c r="AH35" s="136"/>
      <c r="AI35" s="136"/>
      <c r="AJ35" s="136"/>
      <c r="AK35" s="136"/>
      <c r="AL35" s="136"/>
      <c r="AM35" s="137"/>
      <c r="AN35" s="138" t="str">
        <f>IFERROR(IF((AO35+1)&lt;2,Alertas!$B$2&amp;TEXT(AO35,"0%")&amp;Alertas!$D$2, IF((AO35+1)=2,Alertas!$B$3,IF((AO35+1)&gt;2,Alertas!$B$4&amp;TEXT(AO35,"0%")&amp;Alertas!$D$4,AO35+1))),"Sin meta para el segundo trimestre")</f>
        <v>Sin meta para el segundo trimestre</v>
      </c>
      <c r="AO35" s="139" t="str">
        <f t="shared" si="2"/>
        <v>-</v>
      </c>
      <c r="AP35" s="138" t="str">
        <f t="shared" si="3"/>
        <v>Sin meta para el segundo trimestre.</v>
      </c>
      <c r="AQ35" s="140"/>
      <c r="AR35" s="141"/>
      <c r="AS35" s="142"/>
      <c r="AT35" s="142"/>
      <c r="AU35" s="143"/>
      <c r="AV35" s="144"/>
      <c r="AW35" s="145"/>
      <c r="AX35" s="140"/>
      <c r="AY35" s="141"/>
      <c r="AZ35" s="146"/>
      <c r="BA35" s="142"/>
      <c r="BB35" s="147"/>
      <c r="BC35" s="148"/>
      <c r="BD35" s="149"/>
      <c r="BE35" s="150"/>
      <c r="BF35" s="141"/>
      <c r="BG35" s="146"/>
      <c r="BH35" s="142"/>
      <c r="BI35" s="143"/>
      <c r="BJ35" s="148"/>
      <c r="BK35" s="149"/>
      <c r="BL35" s="151"/>
      <c r="BN35" s="85" t="str">
        <f t="shared" si="23"/>
        <v>-</v>
      </c>
      <c r="BP35" s="85"/>
    </row>
    <row r="36" ht="37.5" customHeight="1">
      <c r="A36" s="123"/>
      <c r="B36" s="124"/>
      <c r="C36" s="125"/>
      <c r="D36" s="126"/>
      <c r="E36" s="126"/>
      <c r="F36" s="126"/>
      <c r="G36" s="127"/>
      <c r="H36" s="126"/>
      <c r="I36" s="126"/>
      <c r="J36" s="126"/>
      <c r="K36" s="128"/>
      <c r="L36" s="128"/>
      <c r="M36" s="128"/>
      <c r="N36" s="129"/>
      <c r="O36" s="130"/>
      <c r="P36" s="131"/>
      <c r="Q36" s="132"/>
      <c r="R36" s="94"/>
      <c r="S36" s="131"/>
      <c r="T36" s="131"/>
      <c r="U36" s="131"/>
      <c r="V36" s="131"/>
      <c r="W36" s="133"/>
      <c r="X36" s="134"/>
      <c r="Y36" s="125"/>
      <c r="Z36" s="134"/>
      <c r="AA36" s="125"/>
      <c r="AB36" s="125"/>
      <c r="AC36" s="125"/>
      <c r="AD36" s="125"/>
      <c r="AE36" s="125"/>
      <c r="AF36" s="125"/>
      <c r="AG36" s="157"/>
      <c r="AH36" s="136"/>
      <c r="AI36" s="136"/>
      <c r="AJ36" s="136"/>
      <c r="AK36" s="136"/>
      <c r="AL36" s="136"/>
      <c r="AM36" s="137"/>
      <c r="AN36" s="138" t="str">
        <f>IFERROR(IF((AO36+1)&lt;2,Alertas!$B$2&amp;TEXT(AO36,"0%")&amp;Alertas!$D$2, IF((AO36+1)=2,Alertas!$B$3,IF((AO36+1)&gt;2,Alertas!$B$4&amp;TEXT(AO36,"0%")&amp;Alertas!$D$4,AO36+1))),"Sin meta para el segundo trimestre")</f>
        <v>Sin meta para el segundo trimestre</v>
      </c>
      <c r="AO36" s="139" t="str">
        <f t="shared" si="2"/>
        <v>-</v>
      </c>
      <c r="AP36" s="138" t="str">
        <f t="shared" si="3"/>
        <v>Sin meta para el segundo trimestre.</v>
      </c>
      <c r="AQ36" s="140"/>
      <c r="AR36" s="141"/>
      <c r="AS36" s="142"/>
      <c r="AT36" s="142"/>
      <c r="AU36" s="143"/>
      <c r="AV36" s="144"/>
      <c r="AW36" s="145"/>
      <c r="AX36" s="140"/>
      <c r="AY36" s="141"/>
      <c r="AZ36" s="146"/>
      <c r="BA36" s="142"/>
      <c r="BB36" s="147"/>
      <c r="BC36" s="148"/>
      <c r="BD36" s="149"/>
      <c r="BE36" s="150"/>
      <c r="BF36" s="141"/>
      <c r="BG36" s="146"/>
      <c r="BH36" s="142"/>
      <c r="BI36" s="143"/>
      <c r="BJ36" s="148"/>
      <c r="BK36" s="149"/>
      <c r="BL36" s="151"/>
      <c r="BN36" s="85" t="str">
        <f t="shared" si="23"/>
        <v>-</v>
      </c>
      <c r="BP36" s="85"/>
    </row>
    <row r="37" ht="37.5" customHeight="1">
      <c r="A37" s="123"/>
      <c r="B37" s="124"/>
      <c r="C37" s="125"/>
      <c r="D37" s="126"/>
      <c r="E37" s="126"/>
      <c r="F37" s="126"/>
      <c r="G37" s="127"/>
      <c r="H37" s="126"/>
      <c r="I37" s="126"/>
      <c r="J37" s="126"/>
      <c r="K37" s="128"/>
      <c r="L37" s="128"/>
      <c r="M37" s="128"/>
      <c r="N37" s="129"/>
      <c r="O37" s="130"/>
      <c r="P37" s="131"/>
      <c r="Q37" s="132"/>
      <c r="R37" s="94"/>
      <c r="S37" s="131"/>
      <c r="T37" s="131"/>
      <c r="U37" s="131"/>
      <c r="V37" s="131"/>
      <c r="W37" s="133"/>
      <c r="X37" s="134"/>
      <c r="Y37" s="125"/>
      <c r="Z37" s="134"/>
      <c r="AA37" s="125"/>
      <c r="AB37" s="125"/>
      <c r="AC37" s="125"/>
      <c r="AD37" s="125"/>
      <c r="AE37" s="125"/>
      <c r="AF37" s="125"/>
      <c r="AG37" s="157"/>
      <c r="AH37" s="136"/>
      <c r="AI37" s="136"/>
      <c r="AJ37" s="136"/>
      <c r="AK37" s="136"/>
      <c r="AL37" s="136"/>
      <c r="AM37" s="137"/>
      <c r="AN37" s="138" t="str">
        <f>IFERROR(IF((AO37+1)&lt;2,Alertas!$B$2&amp;TEXT(AO37,"0%")&amp;Alertas!$D$2, IF((AO37+1)=2,Alertas!$B$3,IF((AO37+1)&gt;2,Alertas!$B$4&amp;TEXT(AO37,"0%")&amp;Alertas!$D$4,AO37+1))),"Sin meta para el segundo trimestre")</f>
        <v>Sin meta para el segundo trimestre</v>
      </c>
      <c r="AO37" s="139" t="str">
        <f t="shared" si="2"/>
        <v>-</v>
      </c>
      <c r="AP37" s="138" t="str">
        <f t="shared" si="3"/>
        <v>Sin meta para el segundo trimestre.</v>
      </c>
      <c r="AQ37" s="140"/>
      <c r="AR37" s="141"/>
      <c r="AS37" s="142"/>
      <c r="AT37" s="142"/>
      <c r="AU37" s="143"/>
      <c r="AV37" s="144"/>
      <c r="AW37" s="145"/>
      <c r="AX37" s="140"/>
      <c r="AY37" s="141"/>
      <c r="AZ37" s="146"/>
      <c r="BA37" s="142"/>
      <c r="BB37" s="147"/>
      <c r="BC37" s="148"/>
      <c r="BD37" s="149"/>
      <c r="BE37" s="150"/>
      <c r="BF37" s="141"/>
      <c r="BG37" s="146"/>
      <c r="BH37" s="142"/>
      <c r="BI37" s="143"/>
      <c r="BJ37" s="148"/>
      <c r="BK37" s="149"/>
      <c r="BL37" s="151"/>
      <c r="BN37" s="85" t="str">
        <f t="shared" si="23"/>
        <v>-</v>
      </c>
      <c r="BP37" s="85"/>
    </row>
    <row r="38" ht="37.5" customHeight="1">
      <c r="A38" s="123"/>
      <c r="B38" s="124"/>
      <c r="C38" s="125"/>
      <c r="D38" s="126"/>
      <c r="E38" s="126"/>
      <c r="F38" s="126"/>
      <c r="G38" s="127"/>
      <c r="H38" s="126"/>
      <c r="I38" s="126"/>
      <c r="J38" s="126"/>
      <c r="K38" s="128"/>
      <c r="L38" s="128"/>
      <c r="M38" s="128"/>
      <c r="N38" s="129"/>
      <c r="O38" s="130"/>
      <c r="P38" s="131"/>
      <c r="Q38" s="132"/>
      <c r="R38" s="94"/>
      <c r="S38" s="131"/>
      <c r="T38" s="131"/>
      <c r="U38" s="131"/>
      <c r="V38" s="131"/>
      <c r="W38" s="133"/>
      <c r="X38" s="134"/>
      <c r="Y38" s="125"/>
      <c r="Z38" s="134"/>
      <c r="AA38" s="125"/>
      <c r="AB38" s="125"/>
      <c r="AC38" s="125"/>
      <c r="AD38" s="125"/>
      <c r="AE38" s="125"/>
      <c r="AF38" s="125"/>
      <c r="AG38" s="157"/>
      <c r="AH38" s="136"/>
      <c r="AI38" s="136"/>
      <c r="AJ38" s="136"/>
      <c r="AK38" s="136"/>
      <c r="AL38" s="136"/>
      <c r="AM38" s="137"/>
      <c r="AN38" s="138" t="str">
        <f>IFERROR(IF((AO38+1)&lt;2,Alertas!$B$2&amp;TEXT(AO38,"0%")&amp;Alertas!$D$2, IF((AO38+1)=2,Alertas!$B$3,IF((AO38+1)&gt;2,Alertas!$B$4&amp;TEXT(AO38,"0%")&amp;Alertas!$D$4,AO38+1))),"Sin meta para el segundo trimestre")</f>
        <v>Sin meta para el segundo trimestre</v>
      </c>
      <c r="AO38" s="139" t="str">
        <f t="shared" si="2"/>
        <v>-</v>
      </c>
      <c r="AP38" s="138" t="str">
        <f t="shared" si="3"/>
        <v>Sin meta para el segundo trimestre.</v>
      </c>
      <c r="AQ38" s="140"/>
      <c r="AR38" s="141"/>
      <c r="AS38" s="142"/>
      <c r="AT38" s="142"/>
      <c r="AU38" s="143"/>
      <c r="AV38" s="144"/>
      <c r="AW38" s="145"/>
      <c r="AX38" s="140"/>
      <c r="AY38" s="141"/>
      <c r="AZ38" s="146"/>
      <c r="BA38" s="142"/>
      <c r="BB38" s="147"/>
      <c r="BC38" s="148"/>
      <c r="BD38" s="149"/>
      <c r="BE38" s="150"/>
      <c r="BF38" s="141"/>
      <c r="BG38" s="146"/>
      <c r="BH38" s="142"/>
      <c r="BI38" s="143"/>
      <c r="BJ38" s="148"/>
      <c r="BK38" s="149"/>
      <c r="BL38" s="151"/>
      <c r="BN38" s="85" t="str">
        <f t="shared" si="23"/>
        <v>-</v>
      </c>
      <c r="BP38" s="85"/>
    </row>
    <row r="39" ht="37.5" customHeight="1">
      <c r="A39" s="123"/>
      <c r="B39" s="124"/>
      <c r="C39" s="125"/>
      <c r="D39" s="126"/>
      <c r="E39" s="126"/>
      <c r="F39" s="126"/>
      <c r="G39" s="127"/>
      <c r="H39" s="126"/>
      <c r="I39" s="126"/>
      <c r="J39" s="126"/>
      <c r="K39" s="128"/>
      <c r="L39" s="128"/>
      <c r="M39" s="128"/>
      <c r="N39" s="129"/>
      <c r="O39" s="130"/>
      <c r="P39" s="131"/>
      <c r="Q39" s="132"/>
      <c r="R39" s="94"/>
      <c r="S39" s="131"/>
      <c r="T39" s="131"/>
      <c r="U39" s="131"/>
      <c r="V39" s="131"/>
      <c r="W39" s="133"/>
      <c r="X39" s="134"/>
      <c r="Y39" s="125"/>
      <c r="Z39" s="134"/>
      <c r="AA39" s="125"/>
      <c r="AB39" s="125"/>
      <c r="AC39" s="125"/>
      <c r="AD39" s="125"/>
      <c r="AE39" s="125"/>
      <c r="AF39" s="125"/>
      <c r="AG39" s="135"/>
      <c r="AH39" s="136"/>
      <c r="AI39" s="136"/>
      <c r="AJ39" s="136"/>
      <c r="AK39" s="136"/>
      <c r="AL39" s="136"/>
      <c r="AM39" s="137"/>
      <c r="AN39" s="138" t="str">
        <f>IFERROR(IF((AO39+1)&lt;2,Alertas!$B$2&amp;TEXT(AO39,"0%")&amp;Alertas!$D$2, IF((AO39+1)=2,Alertas!$B$3,IF((AO39+1)&gt;2,Alertas!$B$4&amp;TEXT(AO39,"0%")&amp;Alertas!$D$4,AO39+1))),"Sin meta para el segundo trimestre")</f>
        <v>Sin meta para el segundo trimestre</v>
      </c>
      <c r="AO39" s="139" t="str">
        <f t="shared" si="2"/>
        <v>-</v>
      </c>
      <c r="AP39" s="138" t="str">
        <f t="shared" si="3"/>
        <v>Sin meta para el segundo trimestre.</v>
      </c>
      <c r="AQ39" s="140"/>
      <c r="AR39" s="141"/>
      <c r="AS39" s="142"/>
      <c r="AT39" s="142"/>
      <c r="AU39" s="143"/>
      <c r="AV39" s="144"/>
      <c r="AW39" s="145"/>
      <c r="AX39" s="140"/>
      <c r="AY39" s="141"/>
      <c r="AZ39" s="146"/>
      <c r="BA39" s="142"/>
      <c r="BB39" s="147"/>
      <c r="BC39" s="148"/>
      <c r="BD39" s="149"/>
      <c r="BE39" s="150"/>
      <c r="BF39" s="141"/>
      <c r="BG39" s="146"/>
      <c r="BH39" s="142"/>
      <c r="BI39" s="143"/>
      <c r="BJ39" s="148"/>
      <c r="BK39" s="149"/>
      <c r="BL39" s="151"/>
      <c r="BN39" s="85" t="str">
        <f t="shared" si="23"/>
        <v>-</v>
      </c>
      <c r="BP39" s="85"/>
    </row>
    <row r="40" ht="37.5" customHeight="1">
      <c r="A40" s="123"/>
      <c r="B40" s="124"/>
      <c r="C40" s="125"/>
      <c r="D40" s="126"/>
      <c r="E40" s="126"/>
      <c r="F40" s="126"/>
      <c r="G40" s="127"/>
      <c r="H40" s="126"/>
      <c r="I40" s="126"/>
      <c r="J40" s="126"/>
      <c r="K40" s="128"/>
      <c r="L40" s="128"/>
      <c r="M40" s="128"/>
      <c r="N40" s="129"/>
      <c r="O40" s="130"/>
      <c r="P40" s="131"/>
      <c r="Q40" s="132"/>
      <c r="R40" s="94"/>
      <c r="S40" s="131"/>
      <c r="T40" s="131"/>
      <c r="U40" s="131"/>
      <c r="V40" s="131"/>
      <c r="W40" s="133"/>
      <c r="X40" s="134"/>
      <c r="Y40" s="125"/>
      <c r="Z40" s="134"/>
      <c r="AA40" s="125"/>
      <c r="AB40" s="125"/>
      <c r="AC40" s="125"/>
      <c r="AD40" s="125"/>
      <c r="AE40" s="125"/>
      <c r="AF40" s="125"/>
      <c r="AG40" s="156"/>
      <c r="AH40" s="136"/>
      <c r="AI40" s="136"/>
      <c r="AJ40" s="136"/>
      <c r="AK40" s="136"/>
      <c r="AL40" s="136"/>
      <c r="AM40" s="137"/>
      <c r="AN40" s="138" t="str">
        <f>IFERROR(IF((AO40+1)&lt;2,Alertas!$B$2&amp;TEXT(AO40,"0%")&amp;Alertas!$D$2, IF((AO40+1)=2,Alertas!$B$3,IF((AO40+1)&gt;2,Alertas!$B$4&amp;TEXT(AO40,"0%")&amp;Alertas!$D$4,AO40+1))),"Sin meta para el segundo trimestre")</f>
        <v>Sin meta para el segundo trimestre</v>
      </c>
      <c r="AO40" s="139" t="str">
        <f t="shared" si="2"/>
        <v>-</v>
      </c>
      <c r="AP40" s="138" t="str">
        <f t="shared" si="3"/>
        <v>Sin meta para el segundo trimestre.</v>
      </c>
      <c r="AQ40" s="140"/>
      <c r="AR40" s="141"/>
      <c r="AS40" s="142"/>
      <c r="AT40" s="142"/>
      <c r="AU40" s="143"/>
      <c r="AV40" s="144"/>
      <c r="AW40" s="145"/>
      <c r="AX40" s="140"/>
      <c r="AY40" s="141"/>
      <c r="AZ40" s="146"/>
      <c r="BA40" s="142"/>
      <c r="BB40" s="147"/>
      <c r="BC40" s="148"/>
      <c r="BD40" s="149"/>
      <c r="BE40" s="150"/>
      <c r="BF40" s="141"/>
      <c r="BG40" s="146"/>
      <c r="BH40" s="142"/>
      <c r="BI40" s="143"/>
      <c r="BJ40" s="148"/>
      <c r="BK40" s="149"/>
      <c r="BL40" s="151"/>
      <c r="BN40" s="85" t="str">
        <f t="shared" si="23"/>
        <v>-</v>
      </c>
      <c r="BP40" s="85"/>
    </row>
    <row r="41" ht="37.5" customHeight="1">
      <c r="A41" s="123"/>
      <c r="B41" s="124"/>
      <c r="C41" s="125"/>
      <c r="D41" s="126"/>
      <c r="E41" s="126"/>
      <c r="F41" s="126"/>
      <c r="G41" s="127"/>
      <c r="H41" s="126"/>
      <c r="I41" s="126"/>
      <c r="J41" s="126"/>
      <c r="K41" s="128"/>
      <c r="L41" s="128"/>
      <c r="M41" s="128"/>
      <c r="N41" s="129"/>
      <c r="O41" s="130"/>
      <c r="P41" s="131"/>
      <c r="Q41" s="132"/>
      <c r="R41" s="94"/>
      <c r="S41" s="131"/>
      <c r="T41" s="131"/>
      <c r="U41" s="131"/>
      <c r="V41" s="131"/>
      <c r="W41" s="133"/>
      <c r="X41" s="134"/>
      <c r="Y41" s="125"/>
      <c r="Z41" s="134"/>
      <c r="AA41" s="125"/>
      <c r="AB41" s="125"/>
      <c r="AC41" s="125"/>
      <c r="AD41" s="125"/>
      <c r="AE41" s="125"/>
      <c r="AF41" s="125"/>
      <c r="AG41" s="135"/>
      <c r="AH41" s="136"/>
      <c r="AI41" s="136"/>
      <c r="AJ41" s="136"/>
      <c r="AK41" s="136"/>
      <c r="AL41" s="136"/>
      <c r="AM41" s="137"/>
      <c r="AN41" s="138" t="str">
        <f>IFERROR(IF((AO41+1)&lt;2,Alertas!$B$2&amp;TEXT(AO41,"0%")&amp;Alertas!$D$2, IF((AO41+1)=2,Alertas!$B$3,IF((AO41+1)&gt;2,Alertas!$B$4&amp;TEXT(AO41,"0%")&amp;Alertas!$D$4,AO41+1))),"Sin meta para el segundo trimestre")</f>
        <v>Sin meta para el segundo trimestre</v>
      </c>
      <c r="AO41" s="139" t="str">
        <f t="shared" si="2"/>
        <v>-</v>
      </c>
      <c r="AP41" s="138" t="str">
        <f t="shared" si="3"/>
        <v>Sin meta para el segundo trimestre.</v>
      </c>
      <c r="AQ41" s="140"/>
      <c r="AR41" s="141"/>
      <c r="AS41" s="142"/>
      <c r="AT41" s="142"/>
      <c r="AU41" s="143"/>
      <c r="AV41" s="144"/>
      <c r="AW41" s="145"/>
      <c r="AX41" s="140"/>
      <c r="AY41" s="141"/>
      <c r="AZ41" s="146"/>
      <c r="BA41" s="142"/>
      <c r="BB41" s="147"/>
      <c r="BC41" s="148"/>
      <c r="BD41" s="149"/>
      <c r="BE41" s="150"/>
      <c r="BF41" s="141"/>
      <c r="BG41" s="146"/>
      <c r="BH41" s="142"/>
      <c r="BI41" s="143"/>
      <c r="BJ41" s="148"/>
      <c r="BK41" s="149"/>
      <c r="BL41" s="151"/>
      <c r="BN41" s="85" t="str">
        <f t="shared" si="23"/>
        <v>-</v>
      </c>
      <c r="BP41" s="85"/>
    </row>
    <row r="42" ht="37.5" customHeight="1">
      <c r="A42" s="123"/>
      <c r="B42" s="124"/>
      <c r="C42" s="125"/>
      <c r="D42" s="126"/>
      <c r="E42" s="126"/>
      <c r="F42" s="126"/>
      <c r="G42" s="127"/>
      <c r="H42" s="126"/>
      <c r="I42" s="126"/>
      <c r="J42" s="126"/>
      <c r="K42" s="128"/>
      <c r="L42" s="128"/>
      <c r="M42" s="128"/>
      <c r="N42" s="129"/>
      <c r="O42" s="130"/>
      <c r="P42" s="154"/>
      <c r="Q42" s="155"/>
      <c r="R42" s="155"/>
      <c r="S42" s="154"/>
      <c r="T42" s="154"/>
      <c r="U42" s="154"/>
      <c r="V42" s="154"/>
      <c r="W42" s="133"/>
      <c r="X42" s="134"/>
      <c r="Y42" s="125"/>
      <c r="Z42" s="134"/>
      <c r="AA42" s="125"/>
      <c r="AB42" s="125"/>
      <c r="AC42" s="125"/>
      <c r="AD42" s="125"/>
      <c r="AE42" s="125"/>
      <c r="AF42" s="125"/>
      <c r="AG42" s="135"/>
      <c r="AH42" s="136"/>
      <c r="AI42" s="136"/>
      <c r="AJ42" s="136"/>
      <c r="AK42" s="136"/>
      <c r="AL42" s="136"/>
      <c r="AM42" s="137"/>
      <c r="AN42" s="138" t="str">
        <f>IFERROR(IF((AO42+1)&lt;2,Alertas!$B$2&amp;TEXT(AO42,"0%")&amp;Alertas!$D$2, IF((AO42+1)=2,Alertas!$B$3,IF((AO42+1)&gt;2,Alertas!$B$4&amp;TEXT(AO42,"0%")&amp;Alertas!$D$4,AO42+1))),"Sin meta para el segundo trimestre")</f>
        <v>Sin meta para el segundo trimestre</v>
      </c>
      <c r="AO42" s="139" t="str">
        <f t="shared" si="2"/>
        <v>-</v>
      </c>
      <c r="AP42" s="138" t="str">
        <f t="shared" si="3"/>
        <v>Sin meta para el segundo trimestre.</v>
      </c>
      <c r="AQ42" s="140"/>
      <c r="AR42" s="141"/>
      <c r="AS42" s="142"/>
      <c r="AT42" s="142"/>
      <c r="AU42" s="143"/>
      <c r="AV42" s="144"/>
      <c r="AW42" s="145"/>
      <c r="AX42" s="140"/>
      <c r="AY42" s="141"/>
      <c r="AZ42" s="146"/>
      <c r="BA42" s="142"/>
      <c r="BB42" s="147"/>
      <c r="BC42" s="148"/>
      <c r="BD42" s="149"/>
      <c r="BE42" s="150"/>
      <c r="BF42" s="141"/>
      <c r="BG42" s="146"/>
      <c r="BH42" s="142"/>
      <c r="BI42" s="143"/>
      <c r="BJ42" s="148"/>
      <c r="BK42" s="149"/>
      <c r="BL42" s="151"/>
      <c r="BN42" s="85" t="str">
        <f t="shared" si="23"/>
        <v>-</v>
      </c>
      <c r="BP42" s="85"/>
    </row>
    <row r="43" ht="37.5" customHeight="1">
      <c r="A43" s="123"/>
      <c r="B43" s="124"/>
      <c r="C43" s="125"/>
      <c r="D43" s="126"/>
      <c r="E43" s="126"/>
      <c r="F43" s="126"/>
      <c r="G43" s="127"/>
      <c r="H43" s="126"/>
      <c r="I43" s="126"/>
      <c r="J43" s="126"/>
      <c r="K43" s="128"/>
      <c r="L43" s="128"/>
      <c r="M43" s="128"/>
      <c r="N43" s="129"/>
      <c r="O43" s="130"/>
      <c r="P43" s="131"/>
      <c r="Q43" s="132"/>
      <c r="R43" s="94"/>
      <c r="S43" s="131"/>
      <c r="T43" s="131"/>
      <c r="U43" s="131"/>
      <c r="V43" s="131"/>
      <c r="W43" s="133"/>
      <c r="X43" s="134"/>
      <c r="Y43" s="125"/>
      <c r="Z43" s="134"/>
      <c r="AA43" s="125"/>
      <c r="AB43" s="125"/>
      <c r="AC43" s="125"/>
      <c r="AD43" s="125"/>
      <c r="AE43" s="125"/>
      <c r="AF43" s="125"/>
      <c r="AG43" s="135"/>
      <c r="AH43" s="136"/>
      <c r="AI43" s="136"/>
      <c r="AJ43" s="136"/>
      <c r="AK43" s="136"/>
      <c r="AL43" s="136"/>
      <c r="AM43" s="137"/>
      <c r="AN43" s="138" t="str">
        <f>IFERROR(IF((AO43+1)&lt;2,Alertas!$B$2&amp;TEXT(AO43,"0%")&amp;Alertas!$D$2, IF((AO43+1)=2,Alertas!$B$3,IF((AO43+1)&gt;2,Alertas!$B$4&amp;TEXT(AO43,"0%")&amp;Alertas!$D$4,AO43+1))),"Sin meta para el segundo trimestre")</f>
        <v>Sin meta para el segundo trimestre</v>
      </c>
      <c r="AO43" s="139" t="str">
        <f t="shared" si="2"/>
        <v>-</v>
      </c>
      <c r="AP43" s="138" t="str">
        <f t="shared" si="3"/>
        <v>Sin meta para el segundo trimestre.</v>
      </c>
      <c r="AQ43" s="140"/>
      <c r="AR43" s="141"/>
      <c r="AS43" s="142"/>
      <c r="AT43" s="142"/>
      <c r="AU43" s="143"/>
      <c r="AV43" s="144"/>
      <c r="AW43" s="145"/>
      <c r="AX43" s="140"/>
      <c r="AY43" s="141"/>
      <c r="AZ43" s="146"/>
      <c r="BA43" s="142"/>
      <c r="BB43" s="147"/>
      <c r="BC43" s="148"/>
      <c r="BD43" s="149"/>
      <c r="BE43" s="150"/>
      <c r="BF43" s="141"/>
      <c r="BG43" s="146"/>
      <c r="BH43" s="142"/>
      <c r="BI43" s="143"/>
      <c r="BJ43" s="148"/>
      <c r="BK43" s="149"/>
      <c r="BL43" s="151"/>
      <c r="BN43" s="85" t="str">
        <f t="shared" si="23"/>
        <v>-</v>
      </c>
      <c r="BP43" s="85"/>
    </row>
    <row r="44" ht="37.5" customHeight="1">
      <c r="A44" s="123"/>
      <c r="B44" s="124"/>
      <c r="C44" s="125"/>
      <c r="D44" s="126"/>
      <c r="E44" s="126"/>
      <c r="F44" s="126"/>
      <c r="G44" s="127"/>
      <c r="H44" s="126"/>
      <c r="I44" s="126"/>
      <c r="J44" s="126"/>
      <c r="K44" s="128"/>
      <c r="L44" s="128"/>
      <c r="M44" s="128"/>
      <c r="N44" s="129"/>
      <c r="O44" s="130"/>
      <c r="P44" s="131"/>
      <c r="Q44" s="132"/>
      <c r="R44" s="94"/>
      <c r="S44" s="131"/>
      <c r="T44" s="131"/>
      <c r="U44" s="131"/>
      <c r="V44" s="131"/>
      <c r="W44" s="133"/>
      <c r="X44" s="134"/>
      <c r="Y44" s="125"/>
      <c r="Z44" s="134"/>
      <c r="AA44" s="125"/>
      <c r="AB44" s="125"/>
      <c r="AC44" s="125"/>
      <c r="AD44" s="125"/>
      <c r="AE44" s="125"/>
      <c r="AF44" s="125"/>
      <c r="AG44" s="135"/>
      <c r="AH44" s="136"/>
      <c r="AI44" s="136"/>
      <c r="AJ44" s="136"/>
      <c r="AK44" s="136"/>
      <c r="AL44" s="136"/>
      <c r="AM44" s="137"/>
      <c r="AN44" s="138" t="str">
        <f>IFERROR(IF((AO44+1)&lt;2,Alertas!$B$2&amp;TEXT(AO44,"0%")&amp;Alertas!$D$2, IF((AO44+1)=2,Alertas!$B$3,IF((AO44+1)&gt;2,Alertas!$B$4&amp;TEXT(AO44,"0%")&amp;Alertas!$D$4,AO44+1))),"Sin meta para el segundo trimestre")</f>
        <v>Sin meta para el segundo trimestre</v>
      </c>
      <c r="AO44" s="139" t="str">
        <f t="shared" si="2"/>
        <v>-</v>
      </c>
      <c r="AP44" s="138" t="str">
        <f t="shared" si="3"/>
        <v>Sin meta para el segundo trimestre.</v>
      </c>
      <c r="AQ44" s="140"/>
      <c r="AR44" s="141"/>
      <c r="AS44" s="142"/>
      <c r="AT44" s="142"/>
      <c r="AU44" s="143"/>
      <c r="AV44" s="144"/>
      <c r="AW44" s="145"/>
      <c r="AX44" s="140"/>
      <c r="AY44" s="141"/>
      <c r="AZ44" s="146"/>
      <c r="BA44" s="142"/>
      <c r="BB44" s="147"/>
      <c r="BC44" s="148"/>
      <c r="BD44" s="149"/>
      <c r="BE44" s="150"/>
      <c r="BF44" s="141"/>
      <c r="BG44" s="146"/>
      <c r="BH44" s="142"/>
      <c r="BI44" s="143"/>
      <c r="BJ44" s="148"/>
      <c r="BK44" s="149"/>
      <c r="BL44" s="151"/>
      <c r="BN44" s="85" t="str">
        <f t="shared" si="23"/>
        <v>-</v>
      </c>
      <c r="BP44" s="85"/>
    </row>
    <row r="45" ht="37.5" customHeight="1">
      <c r="A45" s="123"/>
      <c r="B45" s="124"/>
      <c r="C45" s="125"/>
      <c r="D45" s="126"/>
      <c r="E45" s="126"/>
      <c r="F45" s="126"/>
      <c r="G45" s="127"/>
      <c r="H45" s="126"/>
      <c r="I45" s="126"/>
      <c r="J45" s="126"/>
      <c r="K45" s="128"/>
      <c r="L45" s="128"/>
      <c r="M45" s="128"/>
      <c r="N45" s="129"/>
      <c r="O45" s="130"/>
      <c r="P45" s="131"/>
      <c r="Q45" s="132"/>
      <c r="R45" s="94"/>
      <c r="S45" s="131"/>
      <c r="T45" s="131"/>
      <c r="U45" s="131"/>
      <c r="V45" s="131"/>
      <c r="W45" s="133"/>
      <c r="X45" s="134"/>
      <c r="Y45" s="125"/>
      <c r="Z45" s="134"/>
      <c r="AA45" s="125"/>
      <c r="AB45" s="125"/>
      <c r="AC45" s="125"/>
      <c r="AD45" s="125"/>
      <c r="AE45" s="125"/>
      <c r="AF45" s="125"/>
      <c r="AG45" s="135"/>
      <c r="AH45" s="136"/>
      <c r="AI45" s="136"/>
      <c r="AJ45" s="136"/>
      <c r="AK45" s="136"/>
      <c r="AL45" s="136"/>
      <c r="AM45" s="137"/>
      <c r="AN45" s="138" t="str">
        <f>IFERROR(IF((AO45+1)&lt;2,Alertas!$B$2&amp;TEXT(AO45,"0%")&amp;Alertas!$D$2, IF((AO45+1)=2,Alertas!$B$3,IF((AO45+1)&gt;2,Alertas!$B$4&amp;TEXT(AO45,"0%")&amp;Alertas!$D$4,AO45+1))),"Sin meta para el segundo trimestre")</f>
        <v>Sin meta para el segundo trimestre</v>
      </c>
      <c r="AO45" s="139" t="str">
        <f t="shared" si="2"/>
        <v>-</v>
      </c>
      <c r="AP45" s="138" t="str">
        <f t="shared" si="3"/>
        <v>Sin meta para el segundo trimestre.</v>
      </c>
      <c r="AQ45" s="140"/>
      <c r="AR45" s="141"/>
      <c r="AS45" s="142"/>
      <c r="AT45" s="142"/>
      <c r="AU45" s="143"/>
      <c r="AV45" s="144"/>
      <c r="AW45" s="145"/>
      <c r="AX45" s="140"/>
      <c r="AY45" s="141"/>
      <c r="AZ45" s="146"/>
      <c r="BA45" s="142"/>
      <c r="BB45" s="147"/>
      <c r="BC45" s="148"/>
      <c r="BD45" s="149"/>
      <c r="BE45" s="150"/>
      <c r="BF45" s="141"/>
      <c r="BG45" s="146"/>
      <c r="BH45" s="142"/>
      <c r="BI45" s="143"/>
      <c r="BJ45" s="148"/>
      <c r="BK45" s="149"/>
      <c r="BL45" s="151"/>
      <c r="BN45" s="85" t="str">
        <f t="shared" si="23"/>
        <v>-</v>
      </c>
      <c r="BP45" s="85"/>
    </row>
    <row r="46" ht="37.5" customHeight="1">
      <c r="A46" s="123"/>
      <c r="B46" s="124"/>
      <c r="C46" s="125"/>
      <c r="D46" s="126"/>
      <c r="E46" s="126"/>
      <c r="F46" s="126"/>
      <c r="G46" s="127"/>
      <c r="H46" s="126"/>
      <c r="I46" s="126"/>
      <c r="J46" s="126"/>
      <c r="K46" s="128"/>
      <c r="L46" s="128"/>
      <c r="M46" s="128"/>
      <c r="N46" s="129"/>
      <c r="O46" s="130"/>
      <c r="P46" s="131"/>
      <c r="Q46" s="132"/>
      <c r="R46" s="94"/>
      <c r="S46" s="131"/>
      <c r="T46" s="131"/>
      <c r="U46" s="131"/>
      <c r="V46" s="131"/>
      <c r="W46" s="133"/>
      <c r="X46" s="134"/>
      <c r="Y46" s="125"/>
      <c r="Z46" s="134"/>
      <c r="AA46" s="125"/>
      <c r="AB46" s="125"/>
      <c r="AC46" s="125"/>
      <c r="AD46" s="125"/>
      <c r="AE46" s="125"/>
      <c r="AF46" s="125"/>
      <c r="AG46" s="135"/>
      <c r="AH46" s="136"/>
      <c r="AI46" s="136"/>
      <c r="AJ46" s="136"/>
      <c r="AK46" s="136"/>
      <c r="AL46" s="136"/>
      <c r="AM46" s="137"/>
      <c r="AN46" s="138" t="str">
        <f>IFERROR(IF((AO46+1)&lt;2,Alertas!$B$2&amp;TEXT(AO46,"0%")&amp;Alertas!$D$2, IF((AO46+1)=2,Alertas!$B$3,IF((AO46+1)&gt;2,Alertas!$B$4&amp;TEXT(AO46,"0%")&amp;Alertas!$D$4,AO46+1))),"Sin meta para el segundo trimestre")</f>
        <v>Sin meta para el segundo trimestre</v>
      </c>
      <c r="AO46" s="139" t="str">
        <f t="shared" si="2"/>
        <v>-</v>
      </c>
      <c r="AP46" s="138" t="str">
        <f t="shared" si="3"/>
        <v>Sin meta para el segundo trimestre.</v>
      </c>
      <c r="AQ46" s="140"/>
      <c r="AR46" s="141"/>
      <c r="AS46" s="142"/>
      <c r="AT46" s="142"/>
      <c r="AU46" s="143"/>
      <c r="AV46" s="144"/>
      <c r="AW46" s="145"/>
      <c r="AX46" s="140"/>
      <c r="AY46" s="141"/>
      <c r="AZ46" s="146"/>
      <c r="BA46" s="142"/>
      <c r="BB46" s="147"/>
      <c r="BC46" s="148"/>
      <c r="BD46" s="149"/>
      <c r="BE46" s="150"/>
      <c r="BF46" s="141"/>
      <c r="BG46" s="146"/>
      <c r="BH46" s="142"/>
      <c r="BI46" s="143"/>
      <c r="BJ46" s="148"/>
      <c r="BK46" s="149"/>
      <c r="BL46" s="151"/>
      <c r="BN46" s="85" t="str">
        <f t="shared" si="23"/>
        <v>-</v>
      </c>
      <c r="BP46" s="85"/>
    </row>
    <row r="47" ht="37.5" customHeight="1">
      <c r="A47" s="123"/>
      <c r="B47" s="124"/>
      <c r="C47" s="125"/>
      <c r="D47" s="126"/>
      <c r="E47" s="126"/>
      <c r="F47" s="126"/>
      <c r="G47" s="127"/>
      <c r="H47" s="126"/>
      <c r="I47" s="126"/>
      <c r="J47" s="126"/>
      <c r="K47" s="128"/>
      <c r="L47" s="128"/>
      <c r="M47" s="128"/>
      <c r="N47" s="129"/>
      <c r="O47" s="130"/>
      <c r="P47" s="131"/>
      <c r="Q47" s="132"/>
      <c r="R47" s="94"/>
      <c r="S47" s="131"/>
      <c r="T47" s="131"/>
      <c r="U47" s="131"/>
      <c r="V47" s="131"/>
      <c r="W47" s="133"/>
      <c r="X47" s="134"/>
      <c r="Y47" s="125"/>
      <c r="Z47" s="134"/>
      <c r="AA47" s="125"/>
      <c r="AB47" s="125"/>
      <c r="AC47" s="125"/>
      <c r="AD47" s="125"/>
      <c r="AE47" s="125"/>
      <c r="AF47" s="125"/>
      <c r="AG47" s="135"/>
      <c r="AH47" s="136"/>
      <c r="AI47" s="136"/>
      <c r="AJ47" s="136"/>
      <c r="AK47" s="136"/>
      <c r="AL47" s="136"/>
      <c r="AM47" s="137"/>
      <c r="AN47" s="138" t="str">
        <f>IFERROR(IF((AO47+1)&lt;2,Alertas!$B$2&amp;TEXT(AO47,"0%")&amp;Alertas!$D$2, IF((AO47+1)=2,Alertas!$B$3,IF((AO47+1)&gt;2,Alertas!$B$4&amp;TEXT(AO47,"0%")&amp;Alertas!$D$4,AO47+1))),"Sin meta para el segundo trimestre")</f>
        <v>Sin meta para el segundo trimestre</v>
      </c>
      <c r="AO47" s="139" t="str">
        <f t="shared" si="2"/>
        <v>-</v>
      </c>
      <c r="AP47" s="138" t="str">
        <f t="shared" si="3"/>
        <v>Sin meta para el segundo trimestre.</v>
      </c>
      <c r="AQ47" s="140"/>
      <c r="AR47" s="141"/>
      <c r="AS47" s="142"/>
      <c r="AT47" s="142"/>
      <c r="AU47" s="143"/>
      <c r="AV47" s="144"/>
      <c r="AW47" s="145"/>
      <c r="AX47" s="140"/>
      <c r="AY47" s="141"/>
      <c r="AZ47" s="146"/>
      <c r="BA47" s="142"/>
      <c r="BB47" s="147"/>
      <c r="BC47" s="148"/>
      <c r="BD47" s="149"/>
      <c r="BE47" s="150"/>
      <c r="BF47" s="141"/>
      <c r="BG47" s="146"/>
      <c r="BH47" s="142"/>
      <c r="BI47" s="143"/>
      <c r="BJ47" s="148"/>
      <c r="BK47" s="149"/>
      <c r="BL47" s="151"/>
      <c r="BN47" s="85" t="str">
        <f t="shared" si="23"/>
        <v>-</v>
      </c>
      <c r="BP47" s="85"/>
    </row>
    <row r="48" ht="37.5" customHeight="1">
      <c r="A48" s="123"/>
      <c r="B48" s="124"/>
      <c r="C48" s="125"/>
      <c r="D48" s="126"/>
      <c r="E48" s="126"/>
      <c r="F48" s="126"/>
      <c r="G48" s="127"/>
      <c r="H48" s="126"/>
      <c r="I48" s="126"/>
      <c r="J48" s="126"/>
      <c r="K48" s="128"/>
      <c r="L48" s="128"/>
      <c r="M48" s="128"/>
      <c r="N48" s="129"/>
      <c r="O48" s="130"/>
      <c r="P48" s="131"/>
      <c r="Q48" s="132"/>
      <c r="R48" s="94"/>
      <c r="S48" s="131"/>
      <c r="T48" s="131"/>
      <c r="U48" s="131"/>
      <c r="V48" s="131"/>
      <c r="W48" s="133"/>
      <c r="X48" s="134"/>
      <c r="Y48" s="125"/>
      <c r="Z48" s="134"/>
      <c r="AA48" s="125"/>
      <c r="AB48" s="125"/>
      <c r="AC48" s="125"/>
      <c r="AD48" s="125"/>
      <c r="AE48" s="125"/>
      <c r="AF48" s="125"/>
      <c r="AG48" s="135"/>
      <c r="AH48" s="136"/>
      <c r="AI48" s="136"/>
      <c r="AJ48" s="136"/>
      <c r="AK48" s="136"/>
      <c r="AL48" s="136"/>
      <c r="AM48" s="137"/>
      <c r="AN48" s="138" t="str">
        <f>IFERROR(IF((AO48+1)&lt;2,Alertas!$B$2&amp;TEXT(AO48,"0%")&amp;Alertas!$D$2, IF((AO48+1)=2,Alertas!$B$3,IF((AO48+1)&gt;2,Alertas!$B$4&amp;TEXT(AO48,"0%")&amp;Alertas!$D$4,AO48+1))),"Sin meta para el segundo trimestre")</f>
        <v>Sin meta para el segundo trimestre</v>
      </c>
      <c r="AO48" s="139" t="str">
        <f t="shared" si="2"/>
        <v>-</v>
      </c>
      <c r="AP48" s="138" t="str">
        <f t="shared" si="3"/>
        <v>Sin meta para el segundo trimestre.</v>
      </c>
      <c r="AQ48" s="140"/>
      <c r="AR48" s="141"/>
      <c r="AS48" s="142"/>
      <c r="AT48" s="142"/>
      <c r="AU48" s="143"/>
      <c r="AV48" s="144"/>
      <c r="AW48" s="145"/>
      <c r="AX48" s="140"/>
      <c r="AY48" s="141"/>
      <c r="AZ48" s="146"/>
      <c r="BA48" s="142"/>
      <c r="BB48" s="147"/>
      <c r="BC48" s="148"/>
      <c r="BD48" s="149"/>
      <c r="BE48" s="150"/>
      <c r="BF48" s="141"/>
      <c r="BG48" s="146"/>
      <c r="BH48" s="142"/>
      <c r="BI48" s="143"/>
      <c r="BJ48" s="148"/>
      <c r="BK48" s="149"/>
      <c r="BL48" s="151"/>
      <c r="BN48" s="85" t="str">
        <f t="shared" si="23"/>
        <v>-</v>
      </c>
      <c r="BP48" s="85"/>
    </row>
    <row r="49" ht="37.5" customHeight="1">
      <c r="A49" s="123"/>
      <c r="B49" s="124"/>
      <c r="C49" s="125"/>
      <c r="D49" s="126"/>
      <c r="E49" s="126"/>
      <c r="F49" s="126"/>
      <c r="G49" s="127"/>
      <c r="H49" s="126"/>
      <c r="I49" s="126"/>
      <c r="J49" s="126"/>
      <c r="K49" s="128"/>
      <c r="L49" s="128"/>
      <c r="M49" s="128"/>
      <c r="N49" s="129"/>
      <c r="O49" s="130"/>
      <c r="P49" s="131"/>
      <c r="Q49" s="132"/>
      <c r="R49" s="94"/>
      <c r="S49" s="131"/>
      <c r="T49" s="131"/>
      <c r="U49" s="131"/>
      <c r="V49" s="131"/>
      <c r="W49" s="133"/>
      <c r="X49" s="134"/>
      <c r="Y49" s="125"/>
      <c r="Z49" s="134"/>
      <c r="AA49" s="125"/>
      <c r="AB49" s="125"/>
      <c r="AC49" s="125"/>
      <c r="AD49" s="125"/>
      <c r="AE49" s="125"/>
      <c r="AF49" s="125"/>
      <c r="AG49" s="135"/>
      <c r="AH49" s="136"/>
      <c r="AI49" s="136"/>
      <c r="AJ49" s="136"/>
      <c r="AK49" s="136"/>
      <c r="AL49" s="136"/>
      <c r="AM49" s="137"/>
      <c r="AN49" s="138" t="str">
        <f>IFERROR(IF((AO49+1)&lt;2,Alertas!$B$2&amp;TEXT(AO49,"0%")&amp;Alertas!$D$2, IF((AO49+1)=2,Alertas!$B$3,IF((AO49+1)&gt;2,Alertas!$B$4&amp;TEXT(AO49,"0%")&amp;Alertas!$D$4,AO49+1))),"Sin meta para el segundo trimestre")</f>
        <v>Sin meta para el segundo trimestre</v>
      </c>
      <c r="AO49" s="139" t="str">
        <f t="shared" si="2"/>
        <v>-</v>
      </c>
      <c r="AP49" s="138" t="str">
        <f t="shared" si="3"/>
        <v>Sin meta para el segundo trimestre.</v>
      </c>
      <c r="AQ49" s="140"/>
      <c r="AR49" s="141"/>
      <c r="AS49" s="142"/>
      <c r="AT49" s="142"/>
      <c r="AU49" s="143"/>
      <c r="AV49" s="144"/>
      <c r="AW49" s="145"/>
      <c r="AX49" s="140"/>
      <c r="AY49" s="141"/>
      <c r="AZ49" s="146"/>
      <c r="BA49" s="142"/>
      <c r="BB49" s="147"/>
      <c r="BC49" s="148"/>
      <c r="BD49" s="149"/>
      <c r="BE49" s="150"/>
      <c r="BF49" s="141"/>
      <c r="BG49" s="146"/>
      <c r="BH49" s="142"/>
      <c r="BI49" s="143"/>
      <c r="BJ49" s="148"/>
      <c r="BK49" s="149"/>
      <c r="BL49" s="151"/>
      <c r="BN49" s="85" t="str">
        <f t="shared" si="23"/>
        <v>-</v>
      </c>
      <c r="BP49" s="85"/>
    </row>
    <row r="50" ht="37.5" customHeight="1">
      <c r="A50" s="123"/>
      <c r="B50" s="124"/>
      <c r="C50" s="125"/>
      <c r="D50" s="126"/>
      <c r="E50" s="126"/>
      <c r="F50" s="126"/>
      <c r="G50" s="127"/>
      <c r="H50" s="126"/>
      <c r="I50" s="126"/>
      <c r="J50" s="126"/>
      <c r="K50" s="128"/>
      <c r="L50" s="128"/>
      <c r="M50" s="128"/>
      <c r="N50" s="129"/>
      <c r="O50" s="130"/>
      <c r="P50" s="131"/>
      <c r="Q50" s="132"/>
      <c r="R50" s="94"/>
      <c r="S50" s="131"/>
      <c r="T50" s="131"/>
      <c r="U50" s="131"/>
      <c r="V50" s="131"/>
      <c r="W50" s="133"/>
      <c r="X50" s="134"/>
      <c r="Y50" s="125"/>
      <c r="Z50" s="134"/>
      <c r="AA50" s="125"/>
      <c r="AB50" s="125"/>
      <c r="AC50" s="125"/>
      <c r="AD50" s="125"/>
      <c r="AE50" s="125"/>
      <c r="AF50" s="125"/>
      <c r="AG50" s="157"/>
      <c r="AH50" s="136"/>
      <c r="AI50" s="136"/>
      <c r="AJ50" s="136"/>
      <c r="AK50" s="136"/>
      <c r="AL50" s="136"/>
      <c r="AM50" s="137"/>
      <c r="AN50" s="138" t="str">
        <f>IFERROR(IF((AO50+1)&lt;2,Alertas!$B$2&amp;TEXT(AO50,"0%")&amp;Alertas!$D$2, IF((AO50+1)=2,Alertas!$B$3,IF((AO50+1)&gt;2,Alertas!$B$4&amp;TEXT(AO50,"0%")&amp;Alertas!$D$4,AO50+1))),"Sin meta para el segundo trimestre")</f>
        <v>Sin meta para el segundo trimestre</v>
      </c>
      <c r="AO50" s="139" t="str">
        <f t="shared" si="2"/>
        <v>-</v>
      </c>
      <c r="AP50" s="138" t="str">
        <f t="shared" si="3"/>
        <v>Sin meta para el segundo trimestre.</v>
      </c>
      <c r="AQ50" s="140"/>
      <c r="AR50" s="141"/>
      <c r="AS50" s="142"/>
      <c r="AT50" s="142"/>
      <c r="AU50" s="143"/>
      <c r="AV50" s="144"/>
      <c r="AW50" s="145"/>
      <c r="AX50" s="140"/>
      <c r="AY50" s="141"/>
      <c r="AZ50" s="146"/>
      <c r="BA50" s="142"/>
      <c r="BB50" s="147"/>
      <c r="BC50" s="148"/>
      <c r="BD50" s="149"/>
      <c r="BE50" s="150"/>
      <c r="BF50" s="141"/>
      <c r="BG50" s="146"/>
      <c r="BH50" s="142"/>
      <c r="BI50" s="143"/>
      <c r="BJ50" s="148"/>
      <c r="BK50" s="149"/>
      <c r="BL50" s="151"/>
      <c r="BN50" s="85" t="str">
        <f t="shared" si="23"/>
        <v>-</v>
      </c>
      <c r="BP50" s="85"/>
    </row>
    <row r="51" ht="37.5" customHeight="1">
      <c r="A51" s="123"/>
      <c r="B51" s="124"/>
      <c r="C51" s="125"/>
      <c r="D51" s="126"/>
      <c r="E51" s="126"/>
      <c r="F51" s="126"/>
      <c r="G51" s="127"/>
      <c r="H51" s="126"/>
      <c r="I51" s="126"/>
      <c r="J51" s="126"/>
      <c r="K51" s="128"/>
      <c r="L51" s="128"/>
      <c r="M51" s="128"/>
      <c r="N51" s="129"/>
      <c r="O51" s="130"/>
      <c r="P51" s="131"/>
      <c r="Q51" s="132"/>
      <c r="R51" s="94"/>
      <c r="S51" s="131"/>
      <c r="T51" s="131"/>
      <c r="U51" s="131"/>
      <c r="V51" s="131"/>
      <c r="W51" s="133"/>
      <c r="X51" s="134"/>
      <c r="Y51" s="125"/>
      <c r="Z51" s="134"/>
      <c r="AA51" s="125"/>
      <c r="AB51" s="125"/>
      <c r="AC51" s="125"/>
      <c r="AD51" s="125"/>
      <c r="AE51" s="125"/>
      <c r="AF51" s="125"/>
      <c r="AG51" s="157"/>
      <c r="AH51" s="136"/>
      <c r="AI51" s="136"/>
      <c r="AJ51" s="136"/>
      <c r="AK51" s="136"/>
      <c r="AL51" s="136"/>
      <c r="AM51" s="137"/>
      <c r="AN51" s="138" t="str">
        <f>IFERROR(IF((AO51+1)&lt;2,Alertas!$B$2&amp;TEXT(AO51,"0%")&amp;Alertas!$D$2, IF((AO51+1)=2,Alertas!$B$3,IF((AO51+1)&gt;2,Alertas!$B$4&amp;TEXT(AO51,"0%")&amp;Alertas!$D$4,AO51+1))),"Sin meta para el segundo trimestre")</f>
        <v>Sin meta para el segundo trimestre</v>
      </c>
      <c r="AO51" s="139" t="str">
        <f t="shared" si="2"/>
        <v>-</v>
      </c>
      <c r="AP51" s="138" t="str">
        <f t="shared" si="3"/>
        <v>Sin meta para el segundo trimestre.</v>
      </c>
      <c r="AQ51" s="140"/>
      <c r="AR51" s="141"/>
      <c r="AS51" s="142"/>
      <c r="AT51" s="142"/>
      <c r="AU51" s="143"/>
      <c r="AV51" s="144"/>
      <c r="AW51" s="145"/>
      <c r="AX51" s="140"/>
      <c r="AY51" s="141"/>
      <c r="AZ51" s="146"/>
      <c r="BA51" s="142"/>
      <c r="BB51" s="147"/>
      <c r="BC51" s="148"/>
      <c r="BD51" s="149"/>
      <c r="BE51" s="150"/>
      <c r="BF51" s="141"/>
      <c r="BG51" s="146"/>
      <c r="BH51" s="142"/>
      <c r="BI51" s="143"/>
      <c r="BJ51" s="148"/>
      <c r="BK51" s="149"/>
      <c r="BL51" s="151"/>
      <c r="BN51" s="85" t="str">
        <f t="shared" si="23"/>
        <v>-</v>
      </c>
      <c r="BP51" s="85"/>
    </row>
    <row r="52" ht="37.5" customHeight="1">
      <c r="A52" s="123"/>
      <c r="B52" s="124"/>
      <c r="C52" s="125"/>
      <c r="D52" s="126"/>
      <c r="E52" s="126"/>
      <c r="F52" s="126"/>
      <c r="G52" s="127"/>
      <c r="H52" s="126"/>
      <c r="I52" s="126"/>
      <c r="J52" s="126"/>
      <c r="K52" s="128"/>
      <c r="L52" s="128"/>
      <c r="M52" s="128"/>
      <c r="N52" s="129"/>
      <c r="O52" s="130"/>
      <c r="P52" s="131"/>
      <c r="Q52" s="132"/>
      <c r="R52" s="94"/>
      <c r="S52" s="131"/>
      <c r="T52" s="131"/>
      <c r="U52" s="131"/>
      <c r="V52" s="131"/>
      <c r="W52" s="133"/>
      <c r="X52" s="134"/>
      <c r="Y52" s="125"/>
      <c r="Z52" s="134"/>
      <c r="AA52" s="125"/>
      <c r="AB52" s="125"/>
      <c r="AC52" s="125"/>
      <c r="AD52" s="125"/>
      <c r="AE52" s="125"/>
      <c r="AF52" s="125"/>
      <c r="AG52" s="135"/>
      <c r="AH52" s="136"/>
      <c r="AI52" s="136"/>
      <c r="AJ52" s="136"/>
      <c r="AK52" s="136"/>
      <c r="AL52" s="136"/>
      <c r="AM52" s="137"/>
      <c r="AN52" s="138" t="str">
        <f>IFERROR(IF((AO52+1)&lt;2,Alertas!$B$2&amp;TEXT(AO52,"0%")&amp;Alertas!$D$2, IF((AO52+1)=2,Alertas!$B$3,IF((AO52+1)&gt;2,Alertas!$B$4&amp;TEXT(AO52,"0%")&amp;Alertas!$D$4,AO52+1))),"Sin meta para el segundo trimestre")</f>
        <v>Sin meta para el segundo trimestre</v>
      </c>
      <c r="AO52" s="139" t="str">
        <f t="shared" si="2"/>
        <v>-</v>
      </c>
      <c r="AP52" s="138" t="str">
        <f t="shared" si="3"/>
        <v>Sin meta para el segundo trimestre.</v>
      </c>
      <c r="AQ52" s="140"/>
      <c r="AR52" s="141"/>
      <c r="AS52" s="142"/>
      <c r="AT52" s="142"/>
      <c r="AU52" s="143"/>
      <c r="AV52" s="144"/>
      <c r="AW52" s="145"/>
      <c r="AX52" s="140"/>
      <c r="AY52" s="141"/>
      <c r="AZ52" s="146"/>
      <c r="BA52" s="142"/>
      <c r="BB52" s="147"/>
      <c r="BC52" s="148"/>
      <c r="BD52" s="149"/>
      <c r="BE52" s="150"/>
      <c r="BF52" s="141"/>
      <c r="BG52" s="146"/>
      <c r="BH52" s="142"/>
      <c r="BI52" s="143"/>
      <c r="BJ52" s="148"/>
      <c r="BK52" s="149"/>
      <c r="BL52" s="151"/>
      <c r="BN52" s="85" t="str">
        <f t="shared" si="23"/>
        <v>-</v>
      </c>
      <c r="BP52" s="85"/>
    </row>
    <row r="53" ht="37.5" customHeight="1">
      <c r="A53" s="123"/>
      <c r="B53" s="124"/>
      <c r="C53" s="125"/>
      <c r="D53" s="126"/>
      <c r="E53" s="126"/>
      <c r="F53" s="126"/>
      <c r="G53" s="127"/>
      <c r="H53" s="126"/>
      <c r="I53" s="126"/>
      <c r="J53" s="126"/>
      <c r="K53" s="128"/>
      <c r="L53" s="128"/>
      <c r="M53" s="128"/>
      <c r="N53" s="129"/>
      <c r="O53" s="130"/>
      <c r="P53" s="131"/>
      <c r="Q53" s="132"/>
      <c r="R53" s="94"/>
      <c r="S53" s="131"/>
      <c r="T53" s="131"/>
      <c r="U53" s="131"/>
      <c r="V53" s="131"/>
      <c r="W53" s="133"/>
      <c r="X53" s="134"/>
      <c r="Y53" s="125"/>
      <c r="Z53" s="134"/>
      <c r="AA53" s="125"/>
      <c r="AB53" s="125"/>
      <c r="AC53" s="125"/>
      <c r="AD53" s="125"/>
      <c r="AE53" s="125"/>
      <c r="AF53" s="125"/>
      <c r="AG53" s="135"/>
      <c r="AH53" s="136"/>
      <c r="AI53" s="136"/>
      <c r="AJ53" s="136"/>
      <c r="AK53" s="136"/>
      <c r="AL53" s="136"/>
      <c r="AM53" s="137"/>
      <c r="AN53" s="138" t="str">
        <f>IFERROR(IF((AO53+1)&lt;2,Alertas!$B$2&amp;TEXT(AO53,"0%")&amp;Alertas!$D$2, IF((AO53+1)=2,Alertas!$B$3,IF((AO53+1)&gt;2,Alertas!$B$4&amp;TEXT(AO53,"0%")&amp;Alertas!$D$4,AO53+1))),"Sin meta para el segundo trimestre")</f>
        <v>Sin meta para el segundo trimestre</v>
      </c>
      <c r="AO53" s="139" t="str">
        <f t="shared" si="2"/>
        <v>-</v>
      </c>
      <c r="AP53" s="138" t="str">
        <f t="shared" si="3"/>
        <v>Sin meta para el segundo trimestre.</v>
      </c>
      <c r="AQ53" s="140"/>
      <c r="AR53" s="141"/>
      <c r="AS53" s="142"/>
      <c r="AT53" s="142"/>
      <c r="AU53" s="143"/>
      <c r="AV53" s="144"/>
      <c r="AW53" s="145"/>
      <c r="AX53" s="140"/>
      <c r="AY53" s="141"/>
      <c r="AZ53" s="146"/>
      <c r="BA53" s="142"/>
      <c r="BB53" s="147"/>
      <c r="BC53" s="148"/>
      <c r="BD53" s="149"/>
      <c r="BE53" s="150"/>
      <c r="BF53" s="141"/>
      <c r="BG53" s="146"/>
      <c r="BH53" s="142"/>
      <c r="BI53" s="143"/>
      <c r="BJ53" s="148"/>
      <c r="BK53" s="149"/>
      <c r="BL53" s="151"/>
      <c r="BN53" s="85" t="str">
        <f t="shared" si="23"/>
        <v>-</v>
      </c>
      <c r="BP53" s="85"/>
    </row>
    <row r="54" ht="37.5" customHeight="1">
      <c r="A54" s="123"/>
      <c r="B54" s="124"/>
      <c r="C54" s="125"/>
      <c r="D54" s="126"/>
      <c r="E54" s="126"/>
      <c r="F54" s="126"/>
      <c r="G54" s="127"/>
      <c r="H54" s="126"/>
      <c r="I54" s="126"/>
      <c r="J54" s="126"/>
      <c r="K54" s="128"/>
      <c r="L54" s="128"/>
      <c r="M54" s="128"/>
      <c r="N54" s="129"/>
      <c r="O54" s="130"/>
      <c r="P54" s="131"/>
      <c r="Q54" s="132"/>
      <c r="R54" s="94"/>
      <c r="S54" s="131"/>
      <c r="T54" s="131"/>
      <c r="U54" s="131"/>
      <c r="V54" s="131"/>
      <c r="W54" s="133"/>
      <c r="X54" s="134"/>
      <c r="Y54" s="125"/>
      <c r="Z54" s="134"/>
      <c r="AA54" s="125"/>
      <c r="AB54" s="125"/>
      <c r="AC54" s="125"/>
      <c r="AD54" s="125"/>
      <c r="AE54" s="125"/>
      <c r="AF54" s="125"/>
      <c r="AG54" s="135"/>
      <c r="AH54" s="136"/>
      <c r="AI54" s="136"/>
      <c r="AJ54" s="136"/>
      <c r="AK54" s="136"/>
      <c r="AL54" s="136"/>
      <c r="AM54" s="137"/>
      <c r="AN54" s="138" t="str">
        <f>IFERROR(IF((AO54+1)&lt;2,Alertas!$B$2&amp;TEXT(AO54,"0%")&amp;Alertas!$D$2, IF((AO54+1)=2,Alertas!$B$3,IF((AO54+1)&gt;2,Alertas!$B$4&amp;TEXT(AO54,"0%")&amp;Alertas!$D$4,AO54+1))),"Sin meta para el segundo trimestre")</f>
        <v>Sin meta para el segundo trimestre</v>
      </c>
      <c r="AO54" s="139" t="str">
        <f t="shared" si="2"/>
        <v>-</v>
      </c>
      <c r="AP54" s="138" t="str">
        <f t="shared" si="3"/>
        <v>Sin meta para el segundo trimestre.</v>
      </c>
      <c r="AQ54" s="140"/>
      <c r="AR54" s="141"/>
      <c r="AS54" s="142"/>
      <c r="AT54" s="142"/>
      <c r="AU54" s="143"/>
      <c r="AV54" s="144"/>
      <c r="AW54" s="145"/>
      <c r="AX54" s="140"/>
      <c r="AY54" s="141"/>
      <c r="AZ54" s="146"/>
      <c r="BA54" s="142"/>
      <c r="BB54" s="147"/>
      <c r="BC54" s="148"/>
      <c r="BD54" s="149"/>
      <c r="BE54" s="150"/>
      <c r="BF54" s="141"/>
      <c r="BG54" s="146"/>
      <c r="BH54" s="142"/>
      <c r="BI54" s="143"/>
      <c r="BJ54" s="148"/>
      <c r="BK54" s="149"/>
      <c r="BL54" s="151"/>
      <c r="BN54" s="85" t="str">
        <f t="shared" si="23"/>
        <v>-</v>
      </c>
      <c r="BP54" s="85"/>
    </row>
    <row r="55" ht="37.5" customHeight="1">
      <c r="A55" s="123"/>
      <c r="B55" s="124"/>
      <c r="C55" s="125"/>
      <c r="D55" s="126"/>
      <c r="E55" s="126"/>
      <c r="F55" s="126"/>
      <c r="G55" s="127"/>
      <c r="H55" s="126"/>
      <c r="I55" s="126"/>
      <c r="J55" s="126"/>
      <c r="K55" s="128"/>
      <c r="L55" s="128"/>
      <c r="M55" s="128"/>
      <c r="N55" s="129"/>
      <c r="O55" s="130"/>
      <c r="P55" s="131"/>
      <c r="Q55" s="132"/>
      <c r="R55" s="94"/>
      <c r="S55" s="131"/>
      <c r="T55" s="131"/>
      <c r="U55" s="131"/>
      <c r="V55" s="131"/>
      <c r="W55" s="133"/>
      <c r="X55" s="134"/>
      <c r="Y55" s="125"/>
      <c r="Z55" s="134"/>
      <c r="AA55" s="125"/>
      <c r="AB55" s="125"/>
      <c r="AC55" s="125"/>
      <c r="AD55" s="125"/>
      <c r="AE55" s="125"/>
      <c r="AF55" s="125"/>
      <c r="AG55" s="135"/>
      <c r="AH55" s="136"/>
      <c r="AI55" s="136"/>
      <c r="AJ55" s="136"/>
      <c r="AK55" s="136"/>
      <c r="AL55" s="136"/>
      <c r="AM55" s="137"/>
      <c r="AN55" s="138" t="str">
        <f>IFERROR(IF((AO55+1)&lt;2,Alertas!$B$2&amp;TEXT(AO55,"0%")&amp;Alertas!$D$2, IF((AO55+1)=2,Alertas!$B$3,IF((AO55+1)&gt;2,Alertas!$B$4&amp;TEXT(AO55,"0%")&amp;Alertas!$D$4,AO55+1))),"Sin meta para el segundo trimestre")</f>
        <v>Sin meta para el segundo trimestre</v>
      </c>
      <c r="AO55" s="139" t="str">
        <f t="shared" si="2"/>
        <v>-</v>
      </c>
      <c r="AP55" s="138" t="str">
        <f t="shared" si="3"/>
        <v>Sin meta para el segundo trimestre.</v>
      </c>
      <c r="AQ55" s="140"/>
      <c r="AR55" s="141"/>
      <c r="AS55" s="142"/>
      <c r="AT55" s="142"/>
      <c r="AU55" s="143"/>
      <c r="AV55" s="144"/>
      <c r="AW55" s="145"/>
      <c r="AX55" s="140"/>
      <c r="AY55" s="141"/>
      <c r="AZ55" s="146"/>
      <c r="BA55" s="142"/>
      <c r="BB55" s="147"/>
      <c r="BC55" s="148"/>
      <c r="BD55" s="149"/>
      <c r="BE55" s="150"/>
      <c r="BF55" s="141"/>
      <c r="BG55" s="146"/>
      <c r="BH55" s="142"/>
      <c r="BI55" s="143"/>
      <c r="BJ55" s="148"/>
      <c r="BK55" s="149"/>
      <c r="BL55" s="151"/>
      <c r="BN55" s="85" t="str">
        <f t="shared" si="23"/>
        <v>-</v>
      </c>
      <c r="BP55" s="85"/>
    </row>
    <row r="56" ht="37.5" customHeight="1">
      <c r="A56" s="123"/>
      <c r="B56" s="124"/>
      <c r="C56" s="125"/>
      <c r="D56" s="126"/>
      <c r="E56" s="126"/>
      <c r="F56" s="126"/>
      <c r="G56" s="127"/>
      <c r="H56" s="126"/>
      <c r="I56" s="126"/>
      <c r="J56" s="126"/>
      <c r="K56" s="128"/>
      <c r="L56" s="128"/>
      <c r="M56" s="128"/>
      <c r="N56" s="129"/>
      <c r="O56" s="130"/>
      <c r="P56" s="131"/>
      <c r="Q56" s="132"/>
      <c r="R56" s="94"/>
      <c r="S56" s="131"/>
      <c r="T56" s="131"/>
      <c r="U56" s="131"/>
      <c r="V56" s="131"/>
      <c r="W56" s="133"/>
      <c r="X56" s="134"/>
      <c r="Y56" s="125"/>
      <c r="Z56" s="134"/>
      <c r="AA56" s="125"/>
      <c r="AB56" s="125"/>
      <c r="AC56" s="125"/>
      <c r="AD56" s="125"/>
      <c r="AE56" s="125"/>
      <c r="AF56" s="125"/>
      <c r="AG56" s="156"/>
      <c r="AH56" s="136"/>
      <c r="AI56" s="136"/>
      <c r="AJ56" s="136"/>
      <c r="AK56" s="136"/>
      <c r="AL56" s="136"/>
      <c r="AM56" s="137"/>
      <c r="AN56" s="138" t="str">
        <f>IFERROR(IF((AO56+1)&lt;2,Alertas!$B$2&amp;TEXT(AO56,"0%")&amp;Alertas!$D$2, IF((AO56+1)=2,Alertas!$B$3,IF((AO56+1)&gt;2,Alertas!$B$4&amp;TEXT(AO56,"0%")&amp;Alertas!$D$4,AO56+1))),"Sin meta para el segundo trimestre")</f>
        <v>Sin meta para el segundo trimestre</v>
      </c>
      <c r="AO56" s="139" t="str">
        <f t="shared" si="2"/>
        <v>-</v>
      </c>
      <c r="AP56" s="138" t="str">
        <f t="shared" si="3"/>
        <v>Sin meta para el segundo trimestre.</v>
      </c>
      <c r="AQ56" s="140"/>
      <c r="AR56" s="141"/>
      <c r="AS56" s="142"/>
      <c r="AT56" s="142"/>
      <c r="AU56" s="143"/>
      <c r="AV56" s="144"/>
      <c r="AW56" s="145"/>
      <c r="AX56" s="140"/>
      <c r="AY56" s="141"/>
      <c r="AZ56" s="146"/>
      <c r="BA56" s="142"/>
      <c r="BB56" s="147"/>
      <c r="BC56" s="148"/>
      <c r="BD56" s="149"/>
      <c r="BE56" s="150"/>
      <c r="BF56" s="141"/>
      <c r="BG56" s="146"/>
      <c r="BH56" s="142"/>
      <c r="BI56" s="143"/>
      <c r="BJ56" s="148"/>
      <c r="BK56" s="149"/>
      <c r="BL56" s="151"/>
      <c r="BN56" s="85" t="str">
        <f t="shared" si="23"/>
        <v>-</v>
      </c>
      <c r="BP56" s="85"/>
    </row>
    <row r="57" ht="37.5" customHeight="1">
      <c r="A57" s="123"/>
      <c r="B57" s="124"/>
      <c r="C57" s="125"/>
      <c r="D57" s="126"/>
      <c r="E57" s="126"/>
      <c r="F57" s="126"/>
      <c r="G57" s="127"/>
      <c r="H57" s="126"/>
      <c r="I57" s="126"/>
      <c r="J57" s="126"/>
      <c r="K57" s="128"/>
      <c r="L57" s="128"/>
      <c r="M57" s="128"/>
      <c r="N57" s="129"/>
      <c r="O57" s="130"/>
      <c r="P57" s="131"/>
      <c r="Q57" s="132"/>
      <c r="R57" s="94"/>
      <c r="S57" s="131"/>
      <c r="T57" s="131"/>
      <c r="U57" s="131"/>
      <c r="V57" s="131"/>
      <c r="W57" s="133"/>
      <c r="X57" s="134"/>
      <c r="Y57" s="125"/>
      <c r="Z57" s="134"/>
      <c r="AA57" s="125"/>
      <c r="AB57" s="125"/>
      <c r="AC57" s="125"/>
      <c r="AD57" s="125"/>
      <c r="AE57" s="125"/>
      <c r="AF57" s="125"/>
      <c r="AG57" s="156"/>
      <c r="AH57" s="136"/>
      <c r="AI57" s="136"/>
      <c r="AJ57" s="136"/>
      <c r="AK57" s="136"/>
      <c r="AL57" s="136"/>
      <c r="AM57" s="137"/>
      <c r="AN57" s="138" t="str">
        <f>IFERROR(IF((AO57+1)&lt;2,Alertas!$B$2&amp;TEXT(AO57,"0%")&amp;Alertas!$D$2, IF((AO57+1)=2,Alertas!$B$3,IF((AO57+1)&gt;2,Alertas!$B$4&amp;TEXT(AO57,"0%")&amp;Alertas!$D$4,AO57+1))),"Sin meta para el segundo trimestre")</f>
        <v>Sin meta para el segundo trimestre</v>
      </c>
      <c r="AO57" s="139" t="str">
        <f t="shared" si="2"/>
        <v>-</v>
      </c>
      <c r="AP57" s="138" t="str">
        <f t="shared" si="3"/>
        <v>Sin meta para el segundo trimestre.</v>
      </c>
      <c r="AQ57" s="140"/>
      <c r="AR57" s="141"/>
      <c r="AS57" s="142"/>
      <c r="AT57" s="142"/>
      <c r="AU57" s="143"/>
      <c r="AV57" s="144"/>
      <c r="AW57" s="145"/>
      <c r="AX57" s="140"/>
      <c r="AY57" s="141"/>
      <c r="AZ57" s="146"/>
      <c r="BA57" s="142"/>
      <c r="BB57" s="147"/>
      <c r="BC57" s="148"/>
      <c r="BD57" s="149"/>
      <c r="BE57" s="150"/>
      <c r="BF57" s="141"/>
      <c r="BG57" s="146"/>
      <c r="BH57" s="142"/>
      <c r="BI57" s="143"/>
      <c r="BJ57" s="148"/>
      <c r="BK57" s="149"/>
      <c r="BL57" s="151"/>
      <c r="BN57" s="85" t="str">
        <f t="shared" si="23"/>
        <v>-</v>
      </c>
      <c r="BP57" s="85"/>
    </row>
    <row r="58" ht="37.5" customHeight="1">
      <c r="A58" s="123"/>
      <c r="B58" s="124"/>
      <c r="C58" s="125"/>
      <c r="D58" s="126"/>
      <c r="E58" s="126"/>
      <c r="F58" s="126"/>
      <c r="G58" s="127"/>
      <c r="H58" s="126"/>
      <c r="I58" s="126"/>
      <c r="J58" s="126"/>
      <c r="K58" s="128"/>
      <c r="L58" s="128"/>
      <c r="M58" s="128"/>
      <c r="N58" s="129"/>
      <c r="O58" s="130"/>
      <c r="P58" s="154"/>
      <c r="Q58" s="155"/>
      <c r="R58" s="155"/>
      <c r="S58" s="154"/>
      <c r="T58" s="154"/>
      <c r="U58" s="154"/>
      <c r="V58" s="154"/>
      <c r="W58" s="133"/>
      <c r="X58" s="134"/>
      <c r="Y58" s="125"/>
      <c r="Z58" s="134"/>
      <c r="AA58" s="125"/>
      <c r="AB58" s="125"/>
      <c r="AC58" s="125"/>
      <c r="AD58" s="125"/>
      <c r="AE58" s="125"/>
      <c r="AF58" s="125"/>
      <c r="AG58" s="156"/>
      <c r="AH58" s="136"/>
      <c r="AI58" s="136"/>
      <c r="AJ58" s="136"/>
      <c r="AK58" s="136"/>
      <c r="AL58" s="136"/>
      <c r="AM58" s="137"/>
      <c r="AN58" s="138" t="str">
        <f>IFERROR(IF((AO58+1)&lt;2,Alertas!$B$2&amp;TEXT(AO58,"0%")&amp;Alertas!$D$2, IF((AO58+1)=2,Alertas!$B$3,IF((AO58+1)&gt;2,Alertas!$B$4&amp;TEXT(AO58,"0%")&amp;Alertas!$D$4,AO58+1))),"Sin meta para el segundo trimestre")</f>
        <v>Sin meta para el segundo trimestre</v>
      </c>
      <c r="AO58" s="139" t="str">
        <f t="shared" si="2"/>
        <v>-</v>
      </c>
      <c r="AP58" s="138" t="str">
        <f t="shared" si="3"/>
        <v>Sin meta para el segundo trimestre.</v>
      </c>
      <c r="AQ58" s="140"/>
      <c r="AR58" s="141"/>
      <c r="AS58" s="142"/>
      <c r="AT58" s="142"/>
      <c r="AU58" s="143"/>
      <c r="AV58" s="144"/>
      <c r="AW58" s="145"/>
      <c r="AX58" s="140"/>
      <c r="AY58" s="141"/>
      <c r="AZ58" s="146"/>
      <c r="BA58" s="142"/>
      <c r="BB58" s="147"/>
      <c r="BC58" s="148"/>
      <c r="BD58" s="149"/>
      <c r="BE58" s="150"/>
      <c r="BF58" s="141"/>
      <c r="BG58" s="146"/>
      <c r="BH58" s="142"/>
      <c r="BI58" s="143"/>
      <c r="BJ58" s="148"/>
      <c r="BK58" s="149"/>
      <c r="BL58" s="151"/>
      <c r="BN58" s="85" t="str">
        <f t="shared" si="23"/>
        <v>-</v>
      </c>
      <c r="BP58" s="85"/>
    </row>
    <row r="59" ht="37.5" customHeight="1">
      <c r="A59" s="123"/>
      <c r="B59" s="124"/>
      <c r="C59" s="125"/>
      <c r="D59" s="126"/>
      <c r="E59" s="126"/>
      <c r="F59" s="126"/>
      <c r="G59" s="127"/>
      <c r="H59" s="126"/>
      <c r="I59" s="126"/>
      <c r="J59" s="126"/>
      <c r="K59" s="128"/>
      <c r="L59" s="128"/>
      <c r="M59" s="128"/>
      <c r="N59" s="129"/>
      <c r="O59" s="130"/>
      <c r="P59" s="154"/>
      <c r="Q59" s="155"/>
      <c r="R59" s="155"/>
      <c r="S59" s="154"/>
      <c r="T59" s="154"/>
      <c r="U59" s="154"/>
      <c r="V59" s="154"/>
      <c r="W59" s="133"/>
      <c r="X59" s="134"/>
      <c r="Y59" s="125"/>
      <c r="Z59" s="134"/>
      <c r="AA59" s="125"/>
      <c r="AB59" s="125"/>
      <c r="AC59" s="125"/>
      <c r="AD59" s="125"/>
      <c r="AE59" s="125"/>
      <c r="AF59" s="125"/>
      <c r="AG59" s="156"/>
      <c r="AH59" s="136"/>
      <c r="AI59" s="136"/>
      <c r="AJ59" s="136"/>
      <c r="AK59" s="136"/>
      <c r="AL59" s="136"/>
      <c r="AM59" s="137"/>
      <c r="AN59" s="138" t="str">
        <f>IFERROR(IF((AO59+1)&lt;2,Alertas!$B$2&amp;TEXT(AO59,"0%")&amp;Alertas!$D$2, IF((AO59+1)=2,Alertas!$B$3,IF((AO59+1)&gt;2,Alertas!$B$4&amp;TEXT(AO59,"0%")&amp;Alertas!$D$4,AO59+1))),"Sin meta para el segundo trimestre")</f>
        <v>Sin meta para el segundo trimestre</v>
      </c>
      <c r="AO59" s="139" t="str">
        <f t="shared" si="2"/>
        <v>-</v>
      </c>
      <c r="AP59" s="138" t="str">
        <f t="shared" si="3"/>
        <v>Sin meta para el segundo trimestre.</v>
      </c>
      <c r="AQ59" s="140"/>
      <c r="AR59" s="141"/>
      <c r="AS59" s="142"/>
      <c r="AT59" s="142"/>
      <c r="AU59" s="143"/>
      <c r="AV59" s="144"/>
      <c r="AW59" s="145"/>
      <c r="AX59" s="140"/>
      <c r="AY59" s="141"/>
      <c r="AZ59" s="146"/>
      <c r="BA59" s="142"/>
      <c r="BB59" s="147"/>
      <c r="BC59" s="148"/>
      <c r="BD59" s="149"/>
      <c r="BE59" s="150"/>
      <c r="BF59" s="141"/>
      <c r="BG59" s="146"/>
      <c r="BH59" s="142"/>
      <c r="BI59" s="143"/>
      <c r="BJ59" s="148"/>
      <c r="BK59" s="149"/>
      <c r="BL59" s="151"/>
      <c r="BN59" s="85" t="str">
        <f t="shared" si="23"/>
        <v>-</v>
      </c>
      <c r="BP59" s="85"/>
    </row>
    <row r="60" ht="37.5" customHeight="1">
      <c r="A60" s="123"/>
      <c r="B60" s="124"/>
      <c r="C60" s="125"/>
      <c r="D60" s="126"/>
      <c r="E60" s="126"/>
      <c r="F60" s="126"/>
      <c r="G60" s="127"/>
      <c r="H60" s="126"/>
      <c r="I60" s="126"/>
      <c r="J60" s="126"/>
      <c r="K60" s="128"/>
      <c r="L60" s="128"/>
      <c r="M60" s="128"/>
      <c r="N60" s="129"/>
      <c r="O60" s="130"/>
      <c r="P60" s="154"/>
      <c r="Q60" s="155"/>
      <c r="R60" s="155"/>
      <c r="S60" s="154"/>
      <c r="T60" s="154"/>
      <c r="U60" s="154"/>
      <c r="V60" s="154"/>
      <c r="W60" s="133"/>
      <c r="X60" s="134"/>
      <c r="Y60" s="125"/>
      <c r="Z60" s="134"/>
      <c r="AA60" s="125"/>
      <c r="AB60" s="125"/>
      <c r="AC60" s="125"/>
      <c r="AD60" s="125"/>
      <c r="AE60" s="125"/>
      <c r="AF60" s="125"/>
      <c r="AG60" s="156"/>
      <c r="AH60" s="136"/>
      <c r="AI60" s="136"/>
      <c r="AJ60" s="136"/>
      <c r="AK60" s="136"/>
      <c r="AL60" s="136"/>
      <c r="AM60" s="137"/>
      <c r="AN60" s="138" t="str">
        <f>IFERROR(IF((AO60+1)&lt;2,Alertas!$B$2&amp;TEXT(AO60,"0%")&amp;Alertas!$D$2, IF((AO60+1)=2,Alertas!$B$3,IF((AO60+1)&gt;2,Alertas!$B$4&amp;TEXT(AO60,"0%")&amp;Alertas!$D$4,AO60+1))),"Sin meta para el segundo trimestre")</f>
        <v>Sin meta para el segundo trimestre</v>
      </c>
      <c r="AO60" s="139" t="str">
        <f t="shared" si="2"/>
        <v>-</v>
      </c>
      <c r="AP60" s="138" t="str">
        <f t="shared" si="3"/>
        <v>Sin meta para el segundo trimestre.</v>
      </c>
      <c r="AQ60" s="140"/>
      <c r="AR60" s="141"/>
      <c r="AS60" s="142"/>
      <c r="AT60" s="142"/>
      <c r="AU60" s="143"/>
      <c r="AV60" s="144"/>
      <c r="AW60" s="145"/>
      <c r="AX60" s="140"/>
      <c r="AY60" s="141"/>
      <c r="AZ60" s="146"/>
      <c r="BA60" s="142"/>
      <c r="BB60" s="147"/>
      <c r="BC60" s="148"/>
      <c r="BD60" s="149"/>
      <c r="BE60" s="150"/>
      <c r="BF60" s="141"/>
      <c r="BG60" s="146"/>
      <c r="BH60" s="142"/>
      <c r="BI60" s="143"/>
      <c r="BJ60" s="148"/>
      <c r="BK60" s="149"/>
      <c r="BL60" s="151"/>
      <c r="BN60" s="85" t="str">
        <f t="shared" si="23"/>
        <v>-</v>
      </c>
      <c r="BP60" s="85"/>
    </row>
    <row r="61" ht="37.5" customHeight="1">
      <c r="A61" s="123"/>
      <c r="B61" s="124"/>
      <c r="C61" s="125"/>
      <c r="D61" s="126"/>
      <c r="E61" s="126"/>
      <c r="F61" s="126"/>
      <c r="G61" s="127"/>
      <c r="H61" s="126"/>
      <c r="I61" s="126"/>
      <c r="J61" s="126"/>
      <c r="K61" s="128"/>
      <c r="L61" s="128"/>
      <c r="M61" s="128"/>
      <c r="N61" s="129"/>
      <c r="O61" s="130"/>
      <c r="P61" s="154"/>
      <c r="Q61" s="155"/>
      <c r="R61" s="155"/>
      <c r="S61" s="154"/>
      <c r="T61" s="154"/>
      <c r="U61" s="154"/>
      <c r="V61" s="154"/>
      <c r="W61" s="133"/>
      <c r="X61" s="134"/>
      <c r="Y61" s="125"/>
      <c r="Z61" s="134"/>
      <c r="AA61" s="125"/>
      <c r="AB61" s="125"/>
      <c r="AC61" s="125"/>
      <c r="AD61" s="125"/>
      <c r="AE61" s="125"/>
      <c r="AF61" s="125"/>
      <c r="AG61" s="156"/>
      <c r="AH61" s="136"/>
      <c r="AI61" s="136"/>
      <c r="AJ61" s="136"/>
      <c r="AK61" s="136"/>
      <c r="AL61" s="136"/>
      <c r="AM61" s="137"/>
      <c r="AN61" s="138" t="str">
        <f>IFERROR(IF((AO61+1)&lt;2,Alertas!$B$2&amp;TEXT(AO61,"0%")&amp;Alertas!$D$2, IF((AO61+1)=2,Alertas!$B$3,IF((AO61+1)&gt;2,Alertas!$B$4&amp;TEXT(AO61,"0%")&amp;Alertas!$D$4,AO61+1))),"Sin meta para el segundo trimestre")</f>
        <v>Sin meta para el segundo trimestre</v>
      </c>
      <c r="AO61" s="139" t="str">
        <f t="shared" si="2"/>
        <v>-</v>
      </c>
      <c r="AP61" s="138" t="str">
        <f t="shared" si="3"/>
        <v>Sin meta para el segundo trimestre.</v>
      </c>
      <c r="AQ61" s="140"/>
      <c r="AR61" s="141"/>
      <c r="AS61" s="142"/>
      <c r="AT61" s="142"/>
      <c r="AU61" s="143"/>
      <c r="AV61" s="144"/>
      <c r="AW61" s="145"/>
      <c r="AX61" s="140"/>
      <c r="AY61" s="141"/>
      <c r="AZ61" s="146"/>
      <c r="BA61" s="142"/>
      <c r="BB61" s="147"/>
      <c r="BC61" s="148"/>
      <c r="BD61" s="149"/>
      <c r="BE61" s="150"/>
      <c r="BF61" s="141"/>
      <c r="BG61" s="146"/>
      <c r="BH61" s="142"/>
      <c r="BI61" s="143"/>
      <c r="BJ61" s="148"/>
      <c r="BK61" s="149"/>
      <c r="BL61" s="151"/>
      <c r="BN61" s="85" t="str">
        <f t="shared" si="23"/>
        <v>-</v>
      </c>
      <c r="BP61" s="85"/>
    </row>
    <row r="62" ht="37.5" customHeight="1">
      <c r="A62" s="123"/>
      <c r="B62" s="124"/>
      <c r="C62" s="125"/>
      <c r="D62" s="126"/>
      <c r="E62" s="126"/>
      <c r="F62" s="126"/>
      <c r="G62" s="127"/>
      <c r="H62" s="126"/>
      <c r="I62" s="126"/>
      <c r="J62" s="126"/>
      <c r="K62" s="128"/>
      <c r="L62" s="128"/>
      <c r="M62" s="128"/>
      <c r="N62" s="129"/>
      <c r="O62" s="130"/>
      <c r="P62" s="154"/>
      <c r="Q62" s="155"/>
      <c r="R62" s="155"/>
      <c r="S62" s="154"/>
      <c r="T62" s="154"/>
      <c r="U62" s="154"/>
      <c r="V62" s="154"/>
      <c r="W62" s="133"/>
      <c r="X62" s="134"/>
      <c r="Y62" s="125"/>
      <c r="Z62" s="134"/>
      <c r="AA62" s="125"/>
      <c r="AB62" s="125"/>
      <c r="AC62" s="125"/>
      <c r="AD62" s="125"/>
      <c r="AE62" s="125"/>
      <c r="AF62" s="125"/>
      <c r="AG62" s="156"/>
      <c r="AH62" s="136"/>
      <c r="AI62" s="136"/>
      <c r="AJ62" s="136"/>
      <c r="AK62" s="136"/>
      <c r="AL62" s="136"/>
      <c r="AM62" s="137"/>
      <c r="AN62" s="138" t="str">
        <f>IFERROR(IF((AO62+1)&lt;2,Alertas!$B$2&amp;TEXT(AO62,"0%")&amp;Alertas!$D$2, IF((AO62+1)=2,Alertas!$B$3,IF((AO62+1)&gt;2,Alertas!$B$4&amp;TEXT(AO62,"0%")&amp;Alertas!$D$4,AO62+1))),"Sin meta para el segundo trimestre")</f>
        <v>Sin meta para el segundo trimestre</v>
      </c>
      <c r="AO62" s="139" t="str">
        <f t="shared" si="2"/>
        <v>-</v>
      </c>
      <c r="AP62" s="138" t="str">
        <f t="shared" si="3"/>
        <v>Sin meta para el segundo trimestre.</v>
      </c>
      <c r="AQ62" s="140"/>
      <c r="AR62" s="141"/>
      <c r="AS62" s="142"/>
      <c r="AT62" s="142"/>
      <c r="AU62" s="143"/>
      <c r="AV62" s="144"/>
      <c r="AW62" s="145"/>
      <c r="AX62" s="140"/>
      <c r="AY62" s="141"/>
      <c r="AZ62" s="146"/>
      <c r="BA62" s="142"/>
      <c r="BB62" s="147"/>
      <c r="BC62" s="148"/>
      <c r="BD62" s="149"/>
      <c r="BE62" s="150"/>
      <c r="BF62" s="141"/>
      <c r="BG62" s="146"/>
      <c r="BH62" s="142"/>
      <c r="BI62" s="143"/>
      <c r="BJ62" s="148"/>
      <c r="BK62" s="149"/>
      <c r="BL62" s="151"/>
      <c r="BN62" s="85" t="str">
        <f t="shared" si="23"/>
        <v>-</v>
      </c>
      <c r="BP62" s="85"/>
    </row>
    <row r="63" ht="37.5" customHeight="1">
      <c r="A63" s="123"/>
      <c r="B63" s="124"/>
      <c r="C63" s="125"/>
      <c r="D63" s="126"/>
      <c r="E63" s="126"/>
      <c r="F63" s="126"/>
      <c r="G63" s="127"/>
      <c r="H63" s="126"/>
      <c r="I63" s="126"/>
      <c r="J63" s="126"/>
      <c r="K63" s="128"/>
      <c r="L63" s="128"/>
      <c r="M63" s="128"/>
      <c r="N63" s="129"/>
      <c r="O63" s="130"/>
      <c r="P63" s="154"/>
      <c r="Q63" s="155"/>
      <c r="R63" s="155"/>
      <c r="S63" s="154"/>
      <c r="T63" s="154"/>
      <c r="U63" s="154"/>
      <c r="V63" s="154"/>
      <c r="W63" s="133"/>
      <c r="X63" s="134"/>
      <c r="Y63" s="125"/>
      <c r="Z63" s="134"/>
      <c r="AA63" s="125"/>
      <c r="AB63" s="125"/>
      <c r="AC63" s="125"/>
      <c r="AD63" s="125"/>
      <c r="AE63" s="125"/>
      <c r="AF63" s="125"/>
      <c r="AG63" s="156"/>
      <c r="AH63" s="136"/>
      <c r="AI63" s="136"/>
      <c r="AJ63" s="136"/>
      <c r="AK63" s="136"/>
      <c r="AL63" s="136"/>
      <c r="AM63" s="137"/>
      <c r="AN63" s="138" t="str">
        <f>IFERROR(IF((AO63+1)&lt;2,Alertas!$B$2&amp;TEXT(AO63,"0%")&amp;Alertas!$D$2, IF((AO63+1)=2,Alertas!$B$3,IF((AO63+1)&gt;2,Alertas!$B$4&amp;TEXT(AO63,"0%")&amp;Alertas!$D$4,AO63+1))),"Sin meta para el segundo trimestre")</f>
        <v>Sin meta para el segundo trimestre</v>
      </c>
      <c r="AO63" s="139" t="str">
        <f t="shared" si="2"/>
        <v>-</v>
      </c>
      <c r="AP63" s="138" t="str">
        <f t="shared" si="3"/>
        <v>Sin meta para el segundo trimestre.</v>
      </c>
      <c r="AQ63" s="140"/>
      <c r="AR63" s="141"/>
      <c r="AS63" s="142"/>
      <c r="AT63" s="142"/>
      <c r="AU63" s="143"/>
      <c r="AV63" s="144"/>
      <c r="AW63" s="145"/>
      <c r="AX63" s="140"/>
      <c r="AY63" s="141"/>
      <c r="AZ63" s="146"/>
      <c r="BA63" s="142"/>
      <c r="BB63" s="147"/>
      <c r="BC63" s="148"/>
      <c r="BD63" s="149"/>
      <c r="BE63" s="150"/>
      <c r="BF63" s="141"/>
      <c r="BG63" s="146"/>
      <c r="BH63" s="142"/>
      <c r="BI63" s="143"/>
      <c r="BJ63" s="148"/>
      <c r="BK63" s="149"/>
      <c r="BL63" s="151"/>
      <c r="BN63" s="85" t="str">
        <f t="shared" si="23"/>
        <v>-</v>
      </c>
      <c r="BP63" s="85"/>
    </row>
    <row r="64" ht="37.5" customHeight="1">
      <c r="A64" s="123"/>
      <c r="B64" s="124"/>
      <c r="C64" s="125"/>
      <c r="D64" s="126"/>
      <c r="E64" s="126"/>
      <c r="F64" s="126"/>
      <c r="G64" s="127"/>
      <c r="H64" s="126"/>
      <c r="I64" s="126"/>
      <c r="J64" s="126"/>
      <c r="K64" s="128"/>
      <c r="L64" s="128"/>
      <c r="M64" s="128"/>
      <c r="N64" s="129"/>
      <c r="O64" s="130"/>
      <c r="P64" s="154"/>
      <c r="Q64" s="155"/>
      <c r="R64" s="155"/>
      <c r="S64" s="154"/>
      <c r="T64" s="154"/>
      <c r="U64" s="154"/>
      <c r="V64" s="154"/>
      <c r="W64" s="133"/>
      <c r="X64" s="134"/>
      <c r="Y64" s="125"/>
      <c r="Z64" s="134"/>
      <c r="AA64" s="125"/>
      <c r="AB64" s="125"/>
      <c r="AC64" s="125"/>
      <c r="AD64" s="125"/>
      <c r="AE64" s="125"/>
      <c r="AF64" s="125"/>
      <c r="AG64" s="156"/>
      <c r="AH64" s="136"/>
      <c r="AI64" s="136"/>
      <c r="AJ64" s="136"/>
      <c r="AK64" s="136"/>
      <c r="AL64" s="136"/>
      <c r="AM64" s="137"/>
      <c r="AN64" s="138" t="str">
        <f>IFERROR(IF((AO64+1)&lt;2,Alertas!$B$2&amp;TEXT(AO64,"0%")&amp;Alertas!$D$2, IF((AO64+1)=2,Alertas!$B$3,IF((AO64+1)&gt;2,Alertas!$B$4&amp;TEXT(AO64,"0%")&amp;Alertas!$D$4,AO64+1))),"Sin meta para el segundo trimestre")</f>
        <v>Sin meta para el segundo trimestre</v>
      </c>
      <c r="AO64" s="139" t="str">
        <f t="shared" si="2"/>
        <v>-</v>
      </c>
      <c r="AP64" s="138" t="str">
        <f t="shared" si="3"/>
        <v>Sin meta para el segundo trimestre.</v>
      </c>
      <c r="AQ64" s="140"/>
      <c r="AR64" s="141"/>
      <c r="AS64" s="142"/>
      <c r="AT64" s="142"/>
      <c r="AU64" s="143"/>
      <c r="AV64" s="144"/>
      <c r="AW64" s="145"/>
      <c r="AX64" s="140"/>
      <c r="AY64" s="141"/>
      <c r="AZ64" s="146"/>
      <c r="BA64" s="142"/>
      <c r="BB64" s="147"/>
      <c r="BC64" s="148"/>
      <c r="BD64" s="149"/>
      <c r="BE64" s="150"/>
      <c r="BF64" s="141"/>
      <c r="BG64" s="146"/>
      <c r="BH64" s="142"/>
      <c r="BI64" s="143"/>
      <c r="BJ64" s="148"/>
      <c r="BK64" s="149"/>
      <c r="BL64" s="151"/>
      <c r="BN64" s="85" t="str">
        <f t="shared" si="23"/>
        <v>-</v>
      </c>
      <c r="BP64" s="85"/>
    </row>
    <row r="65" ht="37.5" customHeight="1">
      <c r="A65" s="123"/>
      <c r="B65" s="124"/>
      <c r="C65" s="125"/>
      <c r="D65" s="126"/>
      <c r="E65" s="126"/>
      <c r="F65" s="126"/>
      <c r="G65" s="127"/>
      <c r="H65" s="126"/>
      <c r="I65" s="126"/>
      <c r="J65" s="126"/>
      <c r="K65" s="128"/>
      <c r="L65" s="128"/>
      <c r="M65" s="128"/>
      <c r="N65" s="129"/>
      <c r="O65" s="130"/>
      <c r="P65" s="154"/>
      <c r="Q65" s="155"/>
      <c r="R65" s="155"/>
      <c r="S65" s="154"/>
      <c r="T65" s="154"/>
      <c r="U65" s="154"/>
      <c r="V65" s="154"/>
      <c r="W65" s="133"/>
      <c r="X65" s="134"/>
      <c r="Y65" s="125"/>
      <c r="Z65" s="134"/>
      <c r="AA65" s="125"/>
      <c r="AB65" s="125"/>
      <c r="AC65" s="125"/>
      <c r="AD65" s="125"/>
      <c r="AE65" s="125"/>
      <c r="AF65" s="125"/>
      <c r="AG65" s="156"/>
      <c r="AH65" s="136"/>
      <c r="AI65" s="136"/>
      <c r="AJ65" s="136"/>
      <c r="AK65" s="136"/>
      <c r="AL65" s="136"/>
      <c r="AM65" s="137"/>
      <c r="AN65" s="138" t="str">
        <f>IFERROR(IF((AO65+1)&lt;2,Alertas!$B$2&amp;TEXT(AO65,"0%")&amp;Alertas!$D$2, IF((AO65+1)=2,Alertas!$B$3,IF((AO65+1)&gt;2,Alertas!$B$4&amp;TEXT(AO65,"0%")&amp;Alertas!$D$4,AO65+1))),"Sin meta para el segundo trimestre")</f>
        <v>Sin meta para el segundo trimestre</v>
      </c>
      <c r="AO65" s="139" t="str">
        <f t="shared" si="2"/>
        <v>-</v>
      </c>
      <c r="AP65" s="138" t="str">
        <f t="shared" si="3"/>
        <v>Sin meta para el segundo trimestre.</v>
      </c>
      <c r="AQ65" s="140"/>
      <c r="AR65" s="141"/>
      <c r="AS65" s="142"/>
      <c r="AT65" s="142"/>
      <c r="AU65" s="143"/>
      <c r="AV65" s="144"/>
      <c r="AW65" s="145"/>
      <c r="AX65" s="140"/>
      <c r="AY65" s="141"/>
      <c r="AZ65" s="146"/>
      <c r="BA65" s="142"/>
      <c r="BB65" s="147"/>
      <c r="BC65" s="148"/>
      <c r="BD65" s="149"/>
      <c r="BE65" s="150"/>
      <c r="BF65" s="141"/>
      <c r="BG65" s="146"/>
      <c r="BH65" s="142"/>
      <c r="BI65" s="143"/>
      <c r="BJ65" s="148"/>
      <c r="BK65" s="149"/>
      <c r="BL65" s="151"/>
      <c r="BN65" s="85" t="str">
        <f t="shared" si="23"/>
        <v>-</v>
      </c>
      <c r="BP65" s="85"/>
    </row>
    <row r="66" ht="37.5" customHeight="1">
      <c r="A66" s="123"/>
      <c r="B66" s="124"/>
      <c r="C66" s="125"/>
      <c r="D66" s="126"/>
      <c r="E66" s="126"/>
      <c r="F66" s="126"/>
      <c r="G66" s="127"/>
      <c r="H66" s="126"/>
      <c r="I66" s="126"/>
      <c r="J66" s="126"/>
      <c r="K66" s="128"/>
      <c r="L66" s="128"/>
      <c r="M66" s="128"/>
      <c r="N66" s="129"/>
      <c r="O66" s="130"/>
      <c r="P66" s="154"/>
      <c r="Q66" s="155"/>
      <c r="R66" s="155"/>
      <c r="S66" s="154"/>
      <c r="T66" s="154"/>
      <c r="U66" s="154"/>
      <c r="V66" s="154"/>
      <c r="W66" s="133"/>
      <c r="X66" s="134"/>
      <c r="Y66" s="125"/>
      <c r="Z66" s="134"/>
      <c r="AA66" s="125"/>
      <c r="AB66" s="125"/>
      <c r="AC66" s="125"/>
      <c r="AD66" s="125"/>
      <c r="AE66" s="125"/>
      <c r="AF66" s="125"/>
      <c r="AG66" s="135"/>
      <c r="AH66" s="136"/>
      <c r="AI66" s="136"/>
      <c r="AJ66" s="136"/>
      <c r="AK66" s="136"/>
      <c r="AL66" s="136"/>
      <c r="AM66" s="137"/>
      <c r="AN66" s="138" t="str">
        <f>IFERROR(IF((AO66+1)&lt;2,Alertas!$B$2&amp;TEXT(AO66,"0%")&amp;Alertas!$D$2, IF((AO66+1)=2,Alertas!$B$3,IF((AO66+1)&gt;2,Alertas!$B$4&amp;TEXT(AO66,"0%")&amp;Alertas!$D$4,AO66+1))),"Sin meta para el segundo trimestre")</f>
        <v>Sin meta para el segundo trimestre</v>
      </c>
      <c r="AO66" s="139" t="str">
        <f t="shared" si="2"/>
        <v>-</v>
      </c>
      <c r="AP66" s="138" t="str">
        <f t="shared" si="3"/>
        <v>Sin meta para el segundo trimestre.</v>
      </c>
      <c r="AQ66" s="140"/>
      <c r="AR66" s="141"/>
      <c r="AS66" s="142"/>
      <c r="AT66" s="142"/>
      <c r="AU66" s="143"/>
      <c r="AV66" s="144"/>
      <c r="AW66" s="145"/>
      <c r="AX66" s="140"/>
      <c r="AY66" s="141"/>
      <c r="AZ66" s="146"/>
      <c r="BA66" s="142"/>
      <c r="BB66" s="147"/>
      <c r="BC66" s="148"/>
      <c r="BD66" s="149"/>
      <c r="BE66" s="150"/>
      <c r="BF66" s="141"/>
      <c r="BG66" s="146"/>
      <c r="BH66" s="142"/>
      <c r="BI66" s="143"/>
      <c r="BJ66" s="148"/>
      <c r="BK66" s="149"/>
      <c r="BL66" s="151"/>
      <c r="BN66" s="85" t="str">
        <f t="shared" si="23"/>
        <v>-</v>
      </c>
      <c r="BP66" s="85"/>
    </row>
    <row r="67" ht="37.5" customHeight="1">
      <c r="A67" s="123"/>
      <c r="B67" s="124"/>
      <c r="C67" s="125"/>
      <c r="D67" s="126"/>
      <c r="E67" s="126"/>
      <c r="F67" s="126"/>
      <c r="G67" s="127"/>
      <c r="H67" s="126"/>
      <c r="I67" s="126"/>
      <c r="J67" s="126"/>
      <c r="K67" s="128"/>
      <c r="L67" s="128"/>
      <c r="M67" s="128"/>
      <c r="N67" s="129"/>
      <c r="O67" s="130"/>
      <c r="P67" s="154"/>
      <c r="Q67" s="155"/>
      <c r="R67" s="155"/>
      <c r="S67" s="154"/>
      <c r="T67" s="154"/>
      <c r="U67" s="154"/>
      <c r="V67" s="154"/>
      <c r="W67" s="133"/>
      <c r="X67" s="134"/>
      <c r="Y67" s="125"/>
      <c r="Z67" s="134"/>
      <c r="AA67" s="125"/>
      <c r="AB67" s="125"/>
      <c r="AC67" s="125"/>
      <c r="AD67" s="125"/>
      <c r="AE67" s="125"/>
      <c r="AF67" s="125"/>
      <c r="AG67" s="135"/>
      <c r="AH67" s="136"/>
      <c r="AI67" s="136"/>
      <c r="AJ67" s="136"/>
      <c r="AK67" s="136"/>
      <c r="AL67" s="136"/>
      <c r="AM67" s="137"/>
      <c r="AN67" s="138" t="str">
        <f>IFERROR(IF((AO67+1)&lt;2,Alertas!$B$2&amp;TEXT(AO67,"0%")&amp;Alertas!$D$2, IF((AO67+1)=2,Alertas!$B$3,IF((AO67+1)&gt;2,Alertas!$B$4&amp;TEXT(AO67,"0%")&amp;Alertas!$D$4,AO67+1))),"Sin meta para el segundo trimestre")</f>
        <v>Sin meta para el segundo trimestre</v>
      </c>
      <c r="AO67" s="139" t="str">
        <f t="shared" si="2"/>
        <v>-</v>
      </c>
      <c r="AP67" s="138" t="str">
        <f t="shared" si="3"/>
        <v>Sin meta para el segundo trimestre.</v>
      </c>
      <c r="AQ67" s="140"/>
      <c r="AR67" s="141"/>
      <c r="AS67" s="142"/>
      <c r="AT67" s="142"/>
      <c r="AU67" s="143"/>
      <c r="AV67" s="144"/>
      <c r="AW67" s="145"/>
      <c r="AX67" s="140"/>
      <c r="AY67" s="141"/>
      <c r="AZ67" s="146"/>
      <c r="BA67" s="142"/>
      <c r="BB67" s="147"/>
      <c r="BC67" s="148"/>
      <c r="BD67" s="149"/>
      <c r="BE67" s="150"/>
      <c r="BF67" s="141"/>
      <c r="BG67" s="146"/>
      <c r="BH67" s="142"/>
      <c r="BI67" s="143"/>
      <c r="BJ67" s="148"/>
      <c r="BK67" s="149"/>
      <c r="BL67" s="151"/>
      <c r="BN67" s="85" t="str">
        <f t="shared" si="23"/>
        <v>-</v>
      </c>
      <c r="BP67" s="85"/>
    </row>
    <row r="68" ht="37.5" customHeight="1">
      <c r="A68" s="123"/>
      <c r="B68" s="124"/>
      <c r="C68" s="125"/>
      <c r="D68" s="126"/>
      <c r="E68" s="126"/>
      <c r="F68" s="126"/>
      <c r="G68" s="127"/>
      <c r="H68" s="126"/>
      <c r="I68" s="126"/>
      <c r="J68" s="126"/>
      <c r="K68" s="128"/>
      <c r="L68" s="128"/>
      <c r="M68" s="128"/>
      <c r="N68" s="129"/>
      <c r="O68" s="130"/>
      <c r="P68" s="131"/>
      <c r="Q68" s="132"/>
      <c r="R68" s="94"/>
      <c r="S68" s="131"/>
      <c r="T68" s="131"/>
      <c r="U68" s="131"/>
      <c r="V68" s="131"/>
      <c r="W68" s="133"/>
      <c r="X68" s="134"/>
      <c r="Y68" s="125"/>
      <c r="Z68" s="134"/>
      <c r="AA68" s="125"/>
      <c r="AB68" s="125"/>
      <c r="AC68" s="125"/>
      <c r="AD68" s="125"/>
      <c r="AE68" s="125"/>
      <c r="AF68" s="125"/>
      <c r="AG68" s="135"/>
      <c r="AH68" s="136"/>
      <c r="AI68" s="136"/>
      <c r="AJ68" s="136"/>
      <c r="AK68" s="136"/>
      <c r="AL68" s="136"/>
      <c r="AM68" s="137"/>
      <c r="AN68" s="138" t="str">
        <f>IFERROR(IF((AO68+1)&lt;2,Alertas!$B$2&amp;TEXT(AO68,"0%")&amp;Alertas!$D$2, IF((AO68+1)=2,Alertas!$B$3,IF((AO68+1)&gt;2,Alertas!$B$4&amp;TEXT(AO68,"0%")&amp;Alertas!$D$4,AO68+1))),"Sin meta para el segundo trimestre")</f>
        <v>Sin meta para el segundo trimestre</v>
      </c>
      <c r="AO68" s="139" t="str">
        <f t="shared" si="2"/>
        <v>-</v>
      </c>
      <c r="AP68" s="138" t="str">
        <f t="shared" si="3"/>
        <v>Sin meta para el segundo trimestre.</v>
      </c>
      <c r="AQ68" s="140"/>
      <c r="AR68" s="141"/>
      <c r="AS68" s="142"/>
      <c r="AT68" s="142"/>
      <c r="AU68" s="143"/>
      <c r="AV68" s="144"/>
      <c r="AW68" s="145"/>
      <c r="AX68" s="140"/>
      <c r="AY68" s="141"/>
      <c r="AZ68" s="146"/>
      <c r="BA68" s="142"/>
      <c r="BB68" s="147"/>
      <c r="BC68" s="148"/>
      <c r="BD68" s="149"/>
      <c r="BE68" s="150"/>
      <c r="BF68" s="141"/>
      <c r="BG68" s="146"/>
      <c r="BH68" s="142"/>
      <c r="BI68" s="143"/>
      <c r="BJ68" s="148"/>
      <c r="BK68" s="149"/>
      <c r="BL68" s="151"/>
      <c r="BN68" s="85" t="str">
        <f t="shared" si="23"/>
        <v>-</v>
      </c>
      <c r="BP68" s="85"/>
    </row>
    <row r="69" ht="37.5" customHeight="1">
      <c r="A69" s="123"/>
      <c r="B69" s="124"/>
      <c r="C69" s="125"/>
      <c r="D69" s="126"/>
      <c r="E69" s="126"/>
      <c r="F69" s="126"/>
      <c r="G69" s="127"/>
      <c r="H69" s="126"/>
      <c r="I69" s="126"/>
      <c r="J69" s="126"/>
      <c r="K69" s="128"/>
      <c r="L69" s="128"/>
      <c r="M69" s="128"/>
      <c r="N69" s="129"/>
      <c r="O69" s="130"/>
      <c r="P69" s="131"/>
      <c r="Q69" s="132"/>
      <c r="R69" s="94"/>
      <c r="S69" s="131"/>
      <c r="T69" s="131"/>
      <c r="U69" s="131"/>
      <c r="V69" s="131"/>
      <c r="W69" s="133"/>
      <c r="X69" s="134"/>
      <c r="Y69" s="125"/>
      <c r="Z69" s="134"/>
      <c r="AA69" s="125"/>
      <c r="AB69" s="125"/>
      <c r="AC69" s="125"/>
      <c r="AD69" s="125"/>
      <c r="AE69" s="125"/>
      <c r="AF69" s="125"/>
      <c r="AG69" s="135"/>
      <c r="AH69" s="136"/>
      <c r="AI69" s="136"/>
      <c r="AJ69" s="136"/>
      <c r="AK69" s="136"/>
      <c r="AL69" s="136"/>
      <c r="AM69" s="137"/>
      <c r="AN69" s="138" t="str">
        <f>IFERROR(IF((AO69+1)&lt;2,Alertas!$B$2&amp;TEXT(AO69,"0%")&amp;Alertas!$D$2, IF((AO69+1)=2,Alertas!$B$3,IF((AO69+1)&gt;2,Alertas!$B$4&amp;TEXT(AO69,"0%")&amp;Alertas!$D$4,AO69+1))),"Sin meta para el segundo trimestre")</f>
        <v>Sin meta para el segundo trimestre</v>
      </c>
      <c r="AO69" s="139" t="str">
        <f t="shared" si="2"/>
        <v>-</v>
      </c>
      <c r="AP69" s="138" t="str">
        <f t="shared" si="3"/>
        <v>Sin meta para el segundo trimestre.</v>
      </c>
      <c r="AQ69" s="140"/>
      <c r="AR69" s="141"/>
      <c r="AS69" s="142"/>
      <c r="AT69" s="142"/>
      <c r="AU69" s="143"/>
      <c r="AV69" s="144"/>
      <c r="AW69" s="145"/>
      <c r="AX69" s="140"/>
      <c r="AY69" s="141"/>
      <c r="AZ69" s="146"/>
      <c r="BA69" s="142"/>
      <c r="BB69" s="147"/>
      <c r="BC69" s="148"/>
      <c r="BD69" s="149"/>
      <c r="BE69" s="150"/>
      <c r="BF69" s="141"/>
      <c r="BG69" s="146"/>
      <c r="BH69" s="142"/>
      <c r="BI69" s="143"/>
      <c r="BJ69" s="148"/>
      <c r="BK69" s="149"/>
      <c r="BL69" s="151"/>
      <c r="BN69" s="85" t="str">
        <f t="shared" si="23"/>
        <v>-</v>
      </c>
      <c r="BP69" s="85"/>
    </row>
    <row r="70" ht="37.5" customHeight="1">
      <c r="A70" s="123"/>
      <c r="B70" s="124"/>
      <c r="C70" s="125"/>
      <c r="D70" s="126"/>
      <c r="E70" s="126"/>
      <c r="F70" s="126"/>
      <c r="G70" s="127"/>
      <c r="H70" s="126"/>
      <c r="I70" s="126"/>
      <c r="J70" s="126"/>
      <c r="K70" s="128"/>
      <c r="L70" s="128"/>
      <c r="M70" s="128"/>
      <c r="N70" s="129"/>
      <c r="O70" s="130"/>
      <c r="P70" s="131"/>
      <c r="Q70" s="132"/>
      <c r="R70" s="94"/>
      <c r="S70" s="131"/>
      <c r="T70" s="131"/>
      <c r="U70" s="131"/>
      <c r="V70" s="131"/>
      <c r="W70" s="133"/>
      <c r="X70" s="134"/>
      <c r="Y70" s="125"/>
      <c r="Z70" s="134"/>
      <c r="AA70" s="125"/>
      <c r="AB70" s="125"/>
      <c r="AC70" s="125"/>
      <c r="AD70" s="125"/>
      <c r="AE70" s="125"/>
      <c r="AF70" s="125"/>
      <c r="AG70" s="156"/>
      <c r="AH70" s="136"/>
      <c r="AI70" s="136"/>
      <c r="AJ70" s="136"/>
      <c r="AK70" s="136"/>
      <c r="AL70" s="136"/>
      <c r="AM70" s="137"/>
      <c r="AN70" s="138" t="str">
        <f>IFERROR(IF((AO70+1)&lt;2,Alertas!$B$2&amp;TEXT(AO70,"0%")&amp;Alertas!$D$2, IF((AO70+1)=2,Alertas!$B$3,IF((AO70+1)&gt;2,Alertas!$B$4&amp;TEXT(AO70,"0%")&amp;Alertas!$D$4,AO70+1))),"Sin meta para el segundo trimestre")</f>
        <v>Sin meta para el segundo trimestre</v>
      </c>
      <c r="AO70" s="139" t="str">
        <f t="shared" si="2"/>
        <v>-</v>
      </c>
      <c r="AP70" s="138" t="str">
        <f t="shared" si="3"/>
        <v>Sin meta para el segundo trimestre.</v>
      </c>
      <c r="AQ70" s="140"/>
      <c r="AR70" s="141"/>
      <c r="AS70" s="142"/>
      <c r="AT70" s="142"/>
      <c r="AU70" s="143"/>
      <c r="AV70" s="144"/>
      <c r="AW70" s="145"/>
      <c r="AX70" s="140"/>
      <c r="AY70" s="141"/>
      <c r="AZ70" s="146"/>
      <c r="BA70" s="142"/>
      <c r="BB70" s="147"/>
      <c r="BC70" s="148"/>
      <c r="BD70" s="149"/>
      <c r="BE70" s="150"/>
      <c r="BF70" s="141"/>
      <c r="BG70" s="146"/>
      <c r="BH70" s="142"/>
      <c r="BI70" s="143"/>
      <c r="BJ70" s="148"/>
      <c r="BK70" s="149"/>
      <c r="BL70" s="151"/>
      <c r="BN70" s="85" t="str">
        <f t="shared" si="23"/>
        <v>-</v>
      </c>
      <c r="BP70" s="85"/>
    </row>
    <row r="71" ht="37.5" customHeight="1">
      <c r="A71" s="123"/>
      <c r="B71" s="124"/>
      <c r="C71" s="125"/>
      <c r="D71" s="126"/>
      <c r="E71" s="126"/>
      <c r="F71" s="126"/>
      <c r="G71" s="127"/>
      <c r="H71" s="126"/>
      <c r="I71" s="126"/>
      <c r="J71" s="126"/>
      <c r="K71" s="128"/>
      <c r="L71" s="128"/>
      <c r="M71" s="128"/>
      <c r="N71" s="129"/>
      <c r="O71" s="130"/>
      <c r="P71" s="131"/>
      <c r="Q71" s="132"/>
      <c r="R71" s="94"/>
      <c r="S71" s="131"/>
      <c r="T71" s="131"/>
      <c r="U71" s="131"/>
      <c r="V71" s="131"/>
      <c r="W71" s="133"/>
      <c r="X71" s="134"/>
      <c r="Y71" s="125"/>
      <c r="Z71" s="134"/>
      <c r="AA71" s="125"/>
      <c r="AB71" s="125"/>
      <c r="AC71" s="125"/>
      <c r="AD71" s="125"/>
      <c r="AE71" s="125"/>
      <c r="AF71" s="125"/>
      <c r="AG71" s="135"/>
      <c r="AH71" s="136"/>
      <c r="AI71" s="136"/>
      <c r="AJ71" s="136"/>
      <c r="AK71" s="136"/>
      <c r="AL71" s="136"/>
      <c r="AM71" s="137"/>
      <c r="AN71" s="138" t="str">
        <f>IFERROR(IF((AO71+1)&lt;2,Alertas!$B$2&amp;TEXT(AO71,"0%")&amp;Alertas!$D$2, IF((AO71+1)=2,Alertas!$B$3,IF((AO71+1)&gt;2,Alertas!$B$4&amp;TEXT(AO71,"0%")&amp;Alertas!$D$4,AO71+1))),"Sin meta para el segundo trimestre")</f>
        <v>Sin meta para el segundo trimestre</v>
      </c>
      <c r="AO71" s="139" t="str">
        <f t="shared" si="2"/>
        <v>-</v>
      </c>
      <c r="AP71" s="138" t="str">
        <f t="shared" si="3"/>
        <v>Sin meta para el segundo trimestre.</v>
      </c>
      <c r="AQ71" s="140"/>
      <c r="AR71" s="141"/>
      <c r="AS71" s="142"/>
      <c r="AT71" s="142"/>
      <c r="AU71" s="143"/>
      <c r="AV71" s="144"/>
      <c r="AW71" s="145"/>
      <c r="AX71" s="140"/>
      <c r="AY71" s="141"/>
      <c r="AZ71" s="146"/>
      <c r="BA71" s="142"/>
      <c r="BB71" s="147"/>
      <c r="BC71" s="148"/>
      <c r="BD71" s="149"/>
      <c r="BE71" s="150"/>
      <c r="BF71" s="141"/>
      <c r="BG71" s="146"/>
      <c r="BH71" s="142"/>
      <c r="BI71" s="143"/>
      <c r="BJ71" s="148"/>
      <c r="BK71" s="149"/>
      <c r="BL71" s="151"/>
      <c r="BN71" s="85" t="str">
        <f t="shared" si="23"/>
        <v>-</v>
      </c>
      <c r="BP71" s="85"/>
    </row>
    <row r="72" ht="37.5" customHeight="1">
      <c r="A72" s="123"/>
      <c r="B72" s="124"/>
      <c r="C72" s="125"/>
      <c r="D72" s="126"/>
      <c r="E72" s="126"/>
      <c r="F72" s="126"/>
      <c r="G72" s="127"/>
      <c r="H72" s="126"/>
      <c r="I72" s="126"/>
      <c r="J72" s="126"/>
      <c r="K72" s="128"/>
      <c r="L72" s="128"/>
      <c r="M72" s="128"/>
      <c r="N72" s="129"/>
      <c r="O72" s="130"/>
      <c r="P72" s="154"/>
      <c r="Q72" s="155"/>
      <c r="R72" s="155"/>
      <c r="S72" s="154"/>
      <c r="T72" s="154"/>
      <c r="U72" s="154"/>
      <c r="V72" s="154"/>
      <c r="W72" s="133"/>
      <c r="X72" s="134"/>
      <c r="Y72" s="125"/>
      <c r="Z72" s="134"/>
      <c r="AA72" s="125"/>
      <c r="AB72" s="125"/>
      <c r="AC72" s="125"/>
      <c r="AD72" s="125"/>
      <c r="AE72" s="125"/>
      <c r="AF72" s="125"/>
      <c r="AG72" s="156"/>
      <c r="AH72" s="136"/>
      <c r="AI72" s="136"/>
      <c r="AJ72" s="136"/>
      <c r="AK72" s="136"/>
      <c r="AL72" s="136"/>
      <c r="AM72" s="137"/>
      <c r="AN72" s="138" t="str">
        <f>IFERROR(IF((AO72+1)&lt;2,Alertas!$B$2&amp;TEXT(AO72,"0%")&amp;Alertas!$D$2, IF((AO72+1)=2,Alertas!$B$3,IF((AO72+1)&gt;2,Alertas!$B$4&amp;TEXT(AO72,"0%")&amp;Alertas!$D$4,AO72+1))),"Sin meta para el segundo trimestre")</f>
        <v>Sin meta para el segundo trimestre</v>
      </c>
      <c r="AO72" s="139" t="str">
        <f t="shared" si="2"/>
        <v>-</v>
      </c>
      <c r="AP72" s="138" t="str">
        <f t="shared" si="3"/>
        <v>Sin meta para el segundo trimestre.</v>
      </c>
      <c r="AQ72" s="140"/>
      <c r="AR72" s="141"/>
      <c r="AS72" s="142"/>
      <c r="AT72" s="142"/>
      <c r="AU72" s="143"/>
      <c r="AV72" s="144"/>
      <c r="AW72" s="145"/>
      <c r="AX72" s="140"/>
      <c r="AY72" s="141"/>
      <c r="AZ72" s="146"/>
      <c r="BA72" s="142"/>
      <c r="BB72" s="147"/>
      <c r="BC72" s="148"/>
      <c r="BD72" s="149"/>
      <c r="BE72" s="150"/>
      <c r="BF72" s="141"/>
      <c r="BG72" s="146"/>
      <c r="BH72" s="142"/>
      <c r="BI72" s="143"/>
      <c r="BJ72" s="148"/>
      <c r="BK72" s="149"/>
      <c r="BL72" s="151"/>
      <c r="BN72" s="85" t="str">
        <f t="shared" si="23"/>
        <v>-</v>
      </c>
      <c r="BP72" s="85"/>
    </row>
    <row r="73" ht="37.5" customHeight="1">
      <c r="A73" s="123"/>
      <c r="B73" s="124"/>
      <c r="C73" s="125"/>
      <c r="D73" s="126"/>
      <c r="E73" s="126"/>
      <c r="F73" s="126"/>
      <c r="G73" s="127"/>
      <c r="H73" s="126"/>
      <c r="I73" s="126"/>
      <c r="J73" s="126"/>
      <c r="K73" s="128"/>
      <c r="L73" s="128"/>
      <c r="M73" s="128"/>
      <c r="N73" s="129"/>
      <c r="O73" s="130"/>
      <c r="P73" s="131"/>
      <c r="Q73" s="132"/>
      <c r="R73" s="94"/>
      <c r="S73" s="131"/>
      <c r="T73" s="131"/>
      <c r="U73" s="131"/>
      <c r="V73" s="131"/>
      <c r="W73" s="133"/>
      <c r="X73" s="134"/>
      <c r="Y73" s="125"/>
      <c r="Z73" s="134"/>
      <c r="AA73" s="125"/>
      <c r="AB73" s="125"/>
      <c r="AC73" s="125"/>
      <c r="AD73" s="125"/>
      <c r="AE73" s="125"/>
      <c r="AF73" s="125"/>
      <c r="AG73" s="135"/>
      <c r="AH73" s="136"/>
      <c r="AI73" s="136"/>
      <c r="AJ73" s="136"/>
      <c r="AK73" s="136"/>
      <c r="AL73" s="136"/>
      <c r="AM73" s="137"/>
      <c r="AN73" s="138" t="str">
        <f>IFERROR(IF((AO73+1)&lt;2,Alertas!$B$2&amp;TEXT(AO73,"0%")&amp;Alertas!$D$2, IF((AO73+1)=2,Alertas!$B$3,IF((AO73+1)&gt;2,Alertas!$B$4&amp;TEXT(AO73,"0%")&amp;Alertas!$D$4,AO73+1))),"Sin meta para el segundo trimestre")</f>
        <v>Sin meta para el segundo trimestre</v>
      </c>
      <c r="AO73" s="139" t="str">
        <f t="shared" si="2"/>
        <v>-</v>
      </c>
      <c r="AP73" s="138" t="str">
        <f t="shared" si="3"/>
        <v>Sin meta para el segundo trimestre.</v>
      </c>
      <c r="AQ73" s="140"/>
      <c r="AR73" s="141"/>
      <c r="AS73" s="142"/>
      <c r="AT73" s="142"/>
      <c r="AU73" s="143"/>
      <c r="AV73" s="144"/>
      <c r="AW73" s="145"/>
      <c r="AX73" s="140"/>
      <c r="AY73" s="141"/>
      <c r="AZ73" s="146"/>
      <c r="BA73" s="142"/>
      <c r="BB73" s="147"/>
      <c r="BC73" s="148"/>
      <c r="BD73" s="149"/>
      <c r="BE73" s="150"/>
      <c r="BF73" s="141"/>
      <c r="BG73" s="146"/>
      <c r="BH73" s="142"/>
      <c r="BI73" s="143"/>
      <c r="BJ73" s="148"/>
      <c r="BK73" s="149"/>
      <c r="BL73" s="151"/>
      <c r="BN73" s="85" t="str">
        <f t="shared" si="23"/>
        <v>-</v>
      </c>
      <c r="BP73" s="85"/>
    </row>
    <row r="74" ht="37.5" customHeight="1">
      <c r="A74" s="123"/>
      <c r="B74" s="124"/>
      <c r="C74" s="125"/>
      <c r="D74" s="126"/>
      <c r="E74" s="126"/>
      <c r="F74" s="126"/>
      <c r="G74" s="127"/>
      <c r="H74" s="126"/>
      <c r="I74" s="126"/>
      <c r="J74" s="126"/>
      <c r="K74" s="128"/>
      <c r="L74" s="128"/>
      <c r="M74" s="128"/>
      <c r="N74" s="129"/>
      <c r="O74" s="130"/>
      <c r="P74" s="154"/>
      <c r="Q74" s="155"/>
      <c r="R74" s="155"/>
      <c r="S74" s="154"/>
      <c r="T74" s="154"/>
      <c r="U74" s="154"/>
      <c r="V74" s="154"/>
      <c r="W74" s="133"/>
      <c r="X74" s="134"/>
      <c r="Y74" s="125"/>
      <c r="Z74" s="134"/>
      <c r="AA74" s="125"/>
      <c r="AB74" s="125"/>
      <c r="AC74" s="125"/>
      <c r="AD74" s="125"/>
      <c r="AE74" s="125"/>
      <c r="AF74" s="125"/>
      <c r="AG74" s="135"/>
      <c r="AH74" s="136"/>
      <c r="AI74" s="136"/>
      <c r="AJ74" s="136"/>
      <c r="AK74" s="136"/>
      <c r="AL74" s="136"/>
      <c r="AM74" s="137"/>
      <c r="AN74" s="138" t="str">
        <f>IFERROR(IF((AO74+1)&lt;2,Alertas!$B$2&amp;TEXT(AO74,"0%")&amp;Alertas!$D$2, IF((AO74+1)=2,Alertas!$B$3,IF((AO74+1)&gt;2,Alertas!$B$4&amp;TEXT(AO74,"0%")&amp;Alertas!$D$4,AO74+1))),"Sin meta para el segundo trimestre")</f>
        <v>Sin meta para el segundo trimestre</v>
      </c>
      <c r="AO74" s="139" t="str">
        <f t="shared" si="2"/>
        <v>-</v>
      </c>
      <c r="AP74" s="138" t="str">
        <f t="shared" si="3"/>
        <v>Sin meta para el segundo trimestre.</v>
      </c>
      <c r="AQ74" s="140"/>
      <c r="AR74" s="141"/>
      <c r="AS74" s="142"/>
      <c r="AT74" s="142"/>
      <c r="AU74" s="143"/>
      <c r="AV74" s="144"/>
      <c r="AW74" s="145"/>
      <c r="AX74" s="140"/>
      <c r="AY74" s="141"/>
      <c r="AZ74" s="146"/>
      <c r="BA74" s="142"/>
      <c r="BB74" s="147"/>
      <c r="BC74" s="148"/>
      <c r="BD74" s="149"/>
      <c r="BE74" s="150"/>
      <c r="BF74" s="141"/>
      <c r="BG74" s="146"/>
      <c r="BH74" s="142"/>
      <c r="BI74" s="143"/>
      <c r="BJ74" s="148"/>
      <c r="BK74" s="149"/>
      <c r="BL74" s="151"/>
      <c r="BN74" s="85" t="str">
        <f t="shared" si="23"/>
        <v>-</v>
      </c>
      <c r="BP74" s="85"/>
    </row>
    <row r="75" ht="37.5" customHeight="1">
      <c r="A75" s="123"/>
      <c r="B75" s="124"/>
      <c r="C75" s="125"/>
      <c r="D75" s="126"/>
      <c r="E75" s="126"/>
      <c r="F75" s="126"/>
      <c r="G75" s="127"/>
      <c r="H75" s="126"/>
      <c r="I75" s="126"/>
      <c r="J75" s="126"/>
      <c r="K75" s="128"/>
      <c r="L75" s="128"/>
      <c r="M75" s="128"/>
      <c r="N75" s="129"/>
      <c r="O75" s="158"/>
      <c r="P75" s="131"/>
      <c r="Q75" s="132"/>
      <c r="R75" s="94"/>
      <c r="S75" s="131"/>
      <c r="T75" s="131"/>
      <c r="U75" s="131"/>
      <c r="V75" s="131"/>
      <c r="W75" s="133"/>
      <c r="X75" s="134"/>
      <c r="Y75" s="125"/>
      <c r="Z75" s="134"/>
      <c r="AA75" s="125"/>
      <c r="AB75" s="125"/>
      <c r="AC75" s="125"/>
      <c r="AD75" s="125"/>
      <c r="AE75" s="125"/>
      <c r="AF75" s="125"/>
      <c r="AG75" s="135"/>
      <c r="AH75" s="136"/>
      <c r="AI75" s="136"/>
      <c r="AJ75" s="136"/>
      <c r="AK75" s="136"/>
      <c r="AL75" s="136"/>
      <c r="AM75" s="137"/>
      <c r="AN75" s="138" t="str">
        <f>IFERROR(IF((AO75+1)&lt;2,Alertas!$B$2&amp;TEXT(AO75,"0%")&amp;Alertas!$D$2, IF((AO75+1)=2,Alertas!$B$3,IF((AO75+1)&gt;2,Alertas!$B$4&amp;TEXT(AO75,"0%")&amp;Alertas!$D$4,AO75+1))),"Sin meta para el segundo trimestre")</f>
        <v>Sin meta para el segundo trimestre</v>
      </c>
      <c r="AO75" s="139" t="str">
        <f t="shared" si="2"/>
        <v>-</v>
      </c>
      <c r="AP75" s="138" t="str">
        <f t="shared" si="3"/>
        <v>Sin meta para el segundo trimestre.</v>
      </c>
      <c r="AQ75" s="140"/>
      <c r="AR75" s="141"/>
      <c r="AS75" s="142"/>
      <c r="AT75" s="142"/>
      <c r="AU75" s="143"/>
      <c r="AV75" s="144"/>
      <c r="AW75" s="145"/>
      <c r="AX75" s="140"/>
      <c r="AY75" s="141"/>
      <c r="AZ75" s="146"/>
      <c r="BA75" s="142"/>
      <c r="BB75" s="147"/>
      <c r="BC75" s="148"/>
      <c r="BD75" s="149"/>
      <c r="BE75" s="150"/>
      <c r="BF75" s="141"/>
      <c r="BG75" s="146"/>
      <c r="BH75" s="142"/>
      <c r="BI75" s="143"/>
      <c r="BJ75" s="148"/>
      <c r="BK75" s="149"/>
      <c r="BL75" s="151"/>
      <c r="BN75" s="85" t="str">
        <f t="shared" si="23"/>
        <v>-</v>
      </c>
      <c r="BP75" s="85"/>
    </row>
    <row r="76" ht="37.5" customHeight="1">
      <c r="A76" s="123"/>
      <c r="B76" s="124"/>
      <c r="C76" s="125"/>
      <c r="D76" s="126"/>
      <c r="E76" s="126"/>
      <c r="F76" s="126"/>
      <c r="G76" s="127"/>
      <c r="H76" s="126"/>
      <c r="I76" s="126"/>
      <c r="J76" s="126"/>
      <c r="K76" s="128"/>
      <c r="L76" s="128"/>
      <c r="M76" s="128"/>
      <c r="N76" s="129"/>
      <c r="O76" s="130"/>
      <c r="P76" s="131"/>
      <c r="Q76" s="132"/>
      <c r="R76" s="94"/>
      <c r="S76" s="131"/>
      <c r="T76" s="131"/>
      <c r="U76" s="131"/>
      <c r="V76" s="131"/>
      <c r="W76" s="133"/>
      <c r="X76" s="134"/>
      <c r="Y76" s="125"/>
      <c r="Z76" s="134"/>
      <c r="AA76" s="125"/>
      <c r="AB76" s="125"/>
      <c r="AC76" s="125"/>
      <c r="AD76" s="125"/>
      <c r="AE76" s="125"/>
      <c r="AF76" s="125"/>
      <c r="AG76" s="135"/>
      <c r="AH76" s="136"/>
      <c r="AI76" s="136"/>
      <c r="AJ76" s="136"/>
      <c r="AK76" s="136"/>
      <c r="AL76" s="136"/>
      <c r="AM76" s="137"/>
      <c r="AN76" s="138" t="str">
        <f>IFERROR(IF((AO76+1)&lt;2,Alertas!$B$2&amp;TEXT(AO76,"0%")&amp;Alertas!$D$2, IF((AO76+1)=2,Alertas!$B$3,IF((AO76+1)&gt;2,Alertas!$B$4&amp;TEXT(AO76,"0%")&amp;Alertas!$D$4,AO76+1))),"Sin meta para el segundo trimestre")</f>
        <v>Sin meta para el segundo trimestre</v>
      </c>
      <c r="AO76" s="139" t="str">
        <f t="shared" si="2"/>
        <v>-</v>
      </c>
      <c r="AP76" s="138" t="str">
        <f t="shared" si="3"/>
        <v>Sin meta para el segundo trimestre.</v>
      </c>
      <c r="AQ76" s="140"/>
      <c r="AR76" s="141"/>
      <c r="AS76" s="142"/>
      <c r="AT76" s="142"/>
      <c r="AU76" s="143"/>
      <c r="AV76" s="144"/>
      <c r="AW76" s="145"/>
      <c r="AX76" s="140"/>
      <c r="AY76" s="141"/>
      <c r="AZ76" s="146"/>
      <c r="BA76" s="142"/>
      <c r="BB76" s="147"/>
      <c r="BC76" s="148"/>
      <c r="BD76" s="149"/>
      <c r="BE76" s="150"/>
      <c r="BF76" s="141"/>
      <c r="BG76" s="146"/>
      <c r="BH76" s="142"/>
      <c r="BI76" s="143"/>
      <c r="BJ76" s="148"/>
      <c r="BK76" s="149"/>
      <c r="BL76" s="151"/>
      <c r="BN76" s="85" t="str">
        <f t="shared" si="23"/>
        <v>-</v>
      </c>
      <c r="BP76" s="85"/>
    </row>
    <row r="77" ht="37.5" customHeight="1">
      <c r="A77" s="123"/>
      <c r="B77" s="124"/>
      <c r="C77" s="125"/>
      <c r="D77" s="126"/>
      <c r="E77" s="126"/>
      <c r="F77" s="126"/>
      <c r="G77" s="127"/>
      <c r="H77" s="126"/>
      <c r="I77" s="126"/>
      <c r="J77" s="126"/>
      <c r="K77" s="128"/>
      <c r="L77" s="128"/>
      <c r="M77" s="128"/>
      <c r="N77" s="129"/>
      <c r="O77" s="130"/>
      <c r="P77" s="131"/>
      <c r="Q77" s="132"/>
      <c r="R77" s="94"/>
      <c r="S77" s="131"/>
      <c r="T77" s="131"/>
      <c r="U77" s="131"/>
      <c r="V77" s="131"/>
      <c r="W77" s="133"/>
      <c r="X77" s="134"/>
      <c r="Y77" s="125"/>
      <c r="Z77" s="134"/>
      <c r="AA77" s="125"/>
      <c r="AB77" s="125"/>
      <c r="AC77" s="125"/>
      <c r="AD77" s="125"/>
      <c r="AE77" s="125"/>
      <c r="AF77" s="125"/>
      <c r="AG77" s="135"/>
      <c r="AH77" s="136"/>
      <c r="AI77" s="136"/>
      <c r="AJ77" s="136"/>
      <c r="AK77" s="136"/>
      <c r="AL77" s="136"/>
      <c r="AM77" s="137"/>
      <c r="AN77" s="138" t="str">
        <f>IFERROR(IF((AO77+1)&lt;2,Alertas!$B$2&amp;TEXT(AO77,"0%")&amp;Alertas!$D$2, IF((AO77+1)=2,Alertas!$B$3,IF((AO77+1)&gt;2,Alertas!$B$4&amp;TEXT(AO77,"0%")&amp;Alertas!$D$4,AO77+1))),"Sin meta para el segundo trimestre")</f>
        <v>Sin meta para el segundo trimestre</v>
      </c>
      <c r="AO77" s="139" t="str">
        <f t="shared" si="2"/>
        <v>-</v>
      </c>
      <c r="AP77" s="138" t="str">
        <f t="shared" si="3"/>
        <v>Sin meta para el segundo trimestre.</v>
      </c>
      <c r="AQ77" s="140"/>
      <c r="AR77" s="141"/>
      <c r="AS77" s="142"/>
      <c r="AT77" s="142"/>
      <c r="AU77" s="143"/>
      <c r="AV77" s="144"/>
      <c r="AW77" s="145"/>
      <c r="AX77" s="140"/>
      <c r="AY77" s="141"/>
      <c r="AZ77" s="146"/>
      <c r="BA77" s="142"/>
      <c r="BB77" s="147"/>
      <c r="BC77" s="148"/>
      <c r="BD77" s="149"/>
      <c r="BE77" s="150"/>
      <c r="BF77" s="141"/>
      <c r="BG77" s="146"/>
      <c r="BH77" s="142"/>
      <c r="BI77" s="143"/>
      <c r="BJ77" s="148"/>
      <c r="BK77" s="149"/>
      <c r="BL77" s="151"/>
      <c r="BN77" s="85" t="str">
        <f t="shared" si="23"/>
        <v>-</v>
      </c>
      <c r="BP77" s="85"/>
    </row>
    <row r="78" ht="37.5" customHeight="1">
      <c r="A78" s="123"/>
      <c r="B78" s="124"/>
      <c r="C78" s="125"/>
      <c r="D78" s="126"/>
      <c r="E78" s="126"/>
      <c r="F78" s="126"/>
      <c r="G78" s="127"/>
      <c r="H78" s="126"/>
      <c r="I78" s="126"/>
      <c r="J78" s="126"/>
      <c r="K78" s="128"/>
      <c r="L78" s="128"/>
      <c r="M78" s="128"/>
      <c r="N78" s="129"/>
      <c r="O78" s="130"/>
      <c r="P78" s="131"/>
      <c r="Q78" s="132"/>
      <c r="R78" s="94"/>
      <c r="S78" s="131"/>
      <c r="T78" s="131"/>
      <c r="U78" s="131"/>
      <c r="V78" s="131"/>
      <c r="W78" s="133"/>
      <c r="X78" s="134"/>
      <c r="Y78" s="125"/>
      <c r="Z78" s="134"/>
      <c r="AA78" s="125"/>
      <c r="AB78" s="125"/>
      <c r="AC78" s="125"/>
      <c r="AD78" s="125"/>
      <c r="AE78" s="125"/>
      <c r="AF78" s="125"/>
      <c r="AG78" s="135"/>
      <c r="AH78" s="136"/>
      <c r="AI78" s="136"/>
      <c r="AJ78" s="136"/>
      <c r="AK78" s="136"/>
      <c r="AL78" s="136"/>
      <c r="AM78" s="137"/>
      <c r="AN78" s="138" t="str">
        <f>IFERROR(IF((AO78+1)&lt;2,Alertas!$B$2&amp;TEXT(AO78,"0%")&amp;Alertas!$D$2, IF((AO78+1)=2,Alertas!$B$3,IF((AO78+1)&gt;2,Alertas!$B$4&amp;TEXT(AO78,"0%")&amp;Alertas!$D$4,AO78+1))),"Sin meta para el segundo trimestre")</f>
        <v>Sin meta para el segundo trimestre</v>
      </c>
      <c r="AO78" s="139" t="str">
        <f t="shared" si="2"/>
        <v>-</v>
      </c>
      <c r="AP78" s="138" t="str">
        <f t="shared" si="3"/>
        <v>Sin meta para el segundo trimestre.</v>
      </c>
      <c r="AQ78" s="140"/>
      <c r="AR78" s="141"/>
      <c r="AS78" s="142"/>
      <c r="AT78" s="142"/>
      <c r="AU78" s="143"/>
      <c r="AV78" s="144"/>
      <c r="AW78" s="145"/>
      <c r="AX78" s="140"/>
      <c r="AY78" s="141"/>
      <c r="AZ78" s="146"/>
      <c r="BA78" s="142"/>
      <c r="BB78" s="147"/>
      <c r="BC78" s="148"/>
      <c r="BD78" s="149"/>
      <c r="BE78" s="150"/>
      <c r="BF78" s="141"/>
      <c r="BG78" s="146"/>
      <c r="BH78" s="142"/>
      <c r="BI78" s="143"/>
      <c r="BJ78" s="148"/>
      <c r="BK78" s="149"/>
      <c r="BL78" s="151"/>
      <c r="BN78" s="85" t="str">
        <f t="shared" si="23"/>
        <v>-</v>
      </c>
      <c r="BP78" s="85"/>
    </row>
    <row r="79" ht="37.5" customHeight="1">
      <c r="A79" s="123"/>
      <c r="B79" s="124"/>
      <c r="C79" s="125"/>
      <c r="D79" s="126"/>
      <c r="E79" s="126"/>
      <c r="F79" s="126"/>
      <c r="G79" s="127"/>
      <c r="H79" s="126"/>
      <c r="I79" s="126"/>
      <c r="J79" s="126"/>
      <c r="K79" s="128"/>
      <c r="L79" s="128"/>
      <c r="M79" s="128"/>
      <c r="N79" s="129"/>
      <c r="O79" s="130"/>
      <c r="P79" s="131"/>
      <c r="Q79" s="132"/>
      <c r="R79" s="94"/>
      <c r="S79" s="131"/>
      <c r="T79" s="131"/>
      <c r="U79" s="131"/>
      <c r="V79" s="131"/>
      <c r="W79" s="133"/>
      <c r="X79" s="134"/>
      <c r="Y79" s="125"/>
      <c r="Z79" s="134"/>
      <c r="AA79" s="125"/>
      <c r="AB79" s="125"/>
      <c r="AC79" s="125"/>
      <c r="AD79" s="125"/>
      <c r="AE79" s="125"/>
      <c r="AF79" s="125"/>
      <c r="AG79" s="135"/>
      <c r="AH79" s="136"/>
      <c r="AI79" s="136"/>
      <c r="AJ79" s="136"/>
      <c r="AK79" s="136"/>
      <c r="AL79" s="136"/>
      <c r="AM79" s="137"/>
      <c r="AN79" s="138" t="str">
        <f>IFERROR(IF((AO79+1)&lt;2,Alertas!$B$2&amp;TEXT(AO79,"0%")&amp;Alertas!$D$2, IF((AO79+1)=2,Alertas!$B$3,IF((AO79+1)&gt;2,Alertas!$B$4&amp;TEXT(AO79,"0%")&amp;Alertas!$D$4,AO79+1))),"Sin meta para el segundo trimestre")</f>
        <v>Sin meta para el segundo trimestre</v>
      </c>
      <c r="AO79" s="139" t="str">
        <f t="shared" si="2"/>
        <v>-</v>
      </c>
      <c r="AP79" s="138" t="str">
        <f t="shared" si="3"/>
        <v>Sin meta para el segundo trimestre.</v>
      </c>
      <c r="AQ79" s="140"/>
      <c r="AR79" s="141"/>
      <c r="AS79" s="142"/>
      <c r="AT79" s="142"/>
      <c r="AU79" s="143"/>
      <c r="AV79" s="144"/>
      <c r="AW79" s="145"/>
      <c r="AX79" s="140"/>
      <c r="AY79" s="141"/>
      <c r="AZ79" s="146"/>
      <c r="BA79" s="142"/>
      <c r="BB79" s="147"/>
      <c r="BC79" s="148"/>
      <c r="BD79" s="149"/>
      <c r="BE79" s="150"/>
      <c r="BF79" s="141"/>
      <c r="BG79" s="146"/>
      <c r="BH79" s="142"/>
      <c r="BI79" s="143"/>
      <c r="BJ79" s="148"/>
      <c r="BK79" s="149"/>
      <c r="BL79" s="151"/>
      <c r="BN79" s="85" t="str">
        <f t="shared" si="23"/>
        <v>-</v>
      </c>
      <c r="BP79" s="85"/>
    </row>
    <row r="80" ht="37.5" customHeight="1">
      <c r="A80" s="123"/>
      <c r="B80" s="124"/>
      <c r="C80" s="125"/>
      <c r="D80" s="126"/>
      <c r="E80" s="126"/>
      <c r="F80" s="126"/>
      <c r="G80" s="127"/>
      <c r="H80" s="126"/>
      <c r="I80" s="126"/>
      <c r="J80" s="126"/>
      <c r="K80" s="128"/>
      <c r="L80" s="128"/>
      <c r="M80" s="128"/>
      <c r="N80" s="129"/>
      <c r="O80" s="130"/>
      <c r="P80" s="131"/>
      <c r="Q80" s="132"/>
      <c r="R80" s="94"/>
      <c r="S80" s="131"/>
      <c r="T80" s="131"/>
      <c r="U80" s="131"/>
      <c r="V80" s="131"/>
      <c r="W80" s="133"/>
      <c r="X80" s="134"/>
      <c r="Y80" s="125"/>
      <c r="Z80" s="134"/>
      <c r="AA80" s="125"/>
      <c r="AB80" s="125"/>
      <c r="AC80" s="125"/>
      <c r="AD80" s="125"/>
      <c r="AE80" s="125"/>
      <c r="AF80" s="125"/>
      <c r="AG80" s="135"/>
      <c r="AH80" s="136"/>
      <c r="AI80" s="136"/>
      <c r="AJ80" s="136"/>
      <c r="AK80" s="136"/>
      <c r="AL80" s="136"/>
      <c r="AM80" s="137"/>
      <c r="AN80" s="138" t="str">
        <f>IFERROR(IF((AO80+1)&lt;2,Alertas!$B$2&amp;TEXT(AO80,"0%")&amp;Alertas!$D$2, IF((AO80+1)=2,Alertas!$B$3,IF((AO80+1)&gt;2,Alertas!$B$4&amp;TEXT(AO80,"0%")&amp;Alertas!$D$4,AO80+1))),"Sin meta para el segundo trimestre")</f>
        <v>Sin meta para el segundo trimestre</v>
      </c>
      <c r="AO80" s="139" t="str">
        <f t="shared" si="2"/>
        <v>-</v>
      </c>
      <c r="AP80" s="138" t="str">
        <f t="shared" si="3"/>
        <v>Sin meta para el segundo trimestre.</v>
      </c>
      <c r="AQ80" s="140"/>
      <c r="AR80" s="141"/>
      <c r="AS80" s="142"/>
      <c r="AT80" s="142"/>
      <c r="AU80" s="143"/>
      <c r="AV80" s="144"/>
      <c r="AW80" s="145"/>
      <c r="AX80" s="140"/>
      <c r="AY80" s="141"/>
      <c r="AZ80" s="146"/>
      <c r="BA80" s="142"/>
      <c r="BB80" s="147"/>
      <c r="BC80" s="148"/>
      <c r="BD80" s="149"/>
      <c r="BE80" s="150"/>
      <c r="BF80" s="141"/>
      <c r="BG80" s="146"/>
      <c r="BH80" s="142"/>
      <c r="BI80" s="143"/>
      <c r="BJ80" s="148"/>
      <c r="BK80" s="149"/>
      <c r="BL80" s="151"/>
      <c r="BN80" s="85" t="str">
        <f t="shared" si="23"/>
        <v>-</v>
      </c>
      <c r="BP80" s="85"/>
    </row>
    <row r="81" ht="37.5" customHeight="1">
      <c r="A81" s="123"/>
      <c r="B81" s="124"/>
      <c r="C81" s="125"/>
      <c r="D81" s="126"/>
      <c r="E81" s="126"/>
      <c r="F81" s="126"/>
      <c r="G81" s="127"/>
      <c r="H81" s="126"/>
      <c r="I81" s="126"/>
      <c r="J81" s="126"/>
      <c r="K81" s="128"/>
      <c r="L81" s="128"/>
      <c r="M81" s="128"/>
      <c r="N81" s="129"/>
      <c r="O81" s="130"/>
      <c r="P81" s="131"/>
      <c r="Q81" s="132"/>
      <c r="R81" s="94"/>
      <c r="S81" s="131"/>
      <c r="T81" s="131"/>
      <c r="U81" s="131"/>
      <c r="V81" s="131"/>
      <c r="W81" s="133"/>
      <c r="X81" s="134"/>
      <c r="Y81" s="125"/>
      <c r="Z81" s="134"/>
      <c r="AA81" s="125"/>
      <c r="AB81" s="125"/>
      <c r="AC81" s="125"/>
      <c r="AD81" s="125"/>
      <c r="AE81" s="125"/>
      <c r="AF81" s="125"/>
      <c r="AG81" s="135"/>
      <c r="AH81" s="136"/>
      <c r="AI81" s="136"/>
      <c r="AJ81" s="136"/>
      <c r="AK81" s="136"/>
      <c r="AL81" s="136"/>
      <c r="AM81" s="137"/>
      <c r="AN81" s="138" t="str">
        <f>IFERROR(IF((AO81+1)&lt;2,Alertas!$B$2&amp;TEXT(AO81,"0%")&amp;Alertas!$D$2, IF((AO81+1)=2,Alertas!$B$3,IF((AO81+1)&gt;2,Alertas!$B$4&amp;TEXT(AO81,"0%")&amp;Alertas!$D$4,AO81+1))),"Sin meta para el segundo trimestre")</f>
        <v>Sin meta para el segundo trimestre</v>
      </c>
      <c r="AO81" s="139" t="str">
        <f t="shared" si="2"/>
        <v>-</v>
      </c>
      <c r="AP81" s="138" t="str">
        <f t="shared" si="3"/>
        <v>Sin meta para el segundo trimestre.</v>
      </c>
      <c r="AQ81" s="140"/>
      <c r="AR81" s="141"/>
      <c r="AS81" s="142"/>
      <c r="AT81" s="142"/>
      <c r="AU81" s="143"/>
      <c r="AV81" s="144"/>
      <c r="AW81" s="145"/>
      <c r="AX81" s="140"/>
      <c r="AY81" s="141"/>
      <c r="AZ81" s="146"/>
      <c r="BA81" s="142"/>
      <c r="BB81" s="147"/>
      <c r="BC81" s="148"/>
      <c r="BD81" s="149"/>
      <c r="BE81" s="150"/>
      <c r="BF81" s="141"/>
      <c r="BG81" s="146"/>
      <c r="BH81" s="142"/>
      <c r="BI81" s="143"/>
      <c r="BJ81" s="148"/>
      <c r="BK81" s="149"/>
      <c r="BL81" s="151"/>
      <c r="BN81" s="85" t="str">
        <f t="shared" si="23"/>
        <v>-</v>
      </c>
      <c r="BP81" s="85"/>
    </row>
    <row r="82" ht="37.5" customHeight="1">
      <c r="A82" s="123"/>
      <c r="B82" s="124"/>
      <c r="C82" s="125"/>
      <c r="D82" s="126"/>
      <c r="E82" s="126"/>
      <c r="F82" s="126"/>
      <c r="G82" s="127"/>
      <c r="H82" s="126"/>
      <c r="I82" s="126"/>
      <c r="J82" s="126"/>
      <c r="K82" s="128"/>
      <c r="L82" s="128"/>
      <c r="M82" s="128"/>
      <c r="N82" s="129"/>
      <c r="O82" s="130"/>
      <c r="P82" s="131"/>
      <c r="Q82" s="132"/>
      <c r="R82" s="94"/>
      <c r="S82" s="131"/>
      <c r="T82" s="131"/>
      <c r="U82" s="131"/>
      <c r="V82" s="131"/>
      <c r="W82" s="133"/>
      <c r="X82" s="134"/>
      <c r="Y82" s="125"/>
      <c r="Z82" s="134"/>
      <c r="AA82" s="125"/>
      <c r="AB82" s="125"/>
      <c r="AC82" s="125"/>
      <c r="AD82" s="125"/>
      <c r="AE82" s="125"/>
      <c r="AF82" s="125"/>
      <c r="AG82" s="135"/>
      <c r="AH82" s="136"/>
      <c r="AI82" s="136"/>
      <c r="AJ82" s="136"/>
      <c r="AK82" s="136"/>
      <c r="AL82" s="136"/>
      <c r="AM82" s="137"/>
      <c r="AN82" s="138" t="str">
        <f>IFERROR(IF((AO82+1)&lt;2,Alertas!$B$2&amp;TEXT(AO82,"0%")&amp;Alertas!$D$2, IF((AO82+1)=2,Alertas!$B$3,IF((AO82+1)&gt;2,Alertas!$B$4&amp;TEXT(AO82,"0%")&amp;Alertas!$D$4,AO82+1))),"Sin meta para el segundo trimestre")</f>
        <v>Sin meta para el segundo trimestre</v>
      </c>
      <c r="AO82" s="139" t="str">
        <f t="shared" si="2"/>
        <v>-</v>
      </c>
      <c r="AP82" s="138" t="str">
        <f t="shared" si="3"/>
        <v>Sin meta para el segundo trimestre.</v>
      </c>
      <c r="AQ82" s="140"/>
      <c r="AR82" s="141"/>
      <c r="AS82" s="142"/>
      <c r="AT82" s="142"/>
      <c r="AU82" s="143"/>
      <c r="AV82" s="144"/>
      <c r="AW82" s="145"/>
      <c r="AX82" s="140"/>
      <c r="AY82" s="141"/>
      <c r="AZ82" s="146"/>
      <c r="BA82" s="142"/>
      <c r="BB82" s="147"/>
      <c r="BC82" s="148"/>
      <c r="BD82" s="149"/>
      <c r="BE82" s="150"/>
      <c r="BF82" s="141"/>
      <c r="BG82" s="146"/>
      <c r="BH82" s="142"/>
      <c r="BI82" s="143"/>
      <c r="BJ82" s="148"/>
      <c r="BK82" s="149"/>
      <c r="BL82" s="151"/>
      <c r="BN82" s="85" t="str">
        <f t="shared" si="23"/>
        <v>-</v>
      </c>
      <c r="BP82" s="85"/>
    </row>
    <row r="83" ht="37.5" customHeight="1">
      <c r="A83" s="123"/>
      <c r="B83" s="124"/>
      <c r="C83" s="125"/>
      <c r="D83" s="126"/>
      <c r="E83" s="126"/>
      <c r="F83" s="126"/>
      <c r="G83" s="127"/>
      <c r="H83" s="126"/>
      <c r="I83" s="126"/>
      <c r="J83" s="126"/>
      <c r="K83" s="128"/>
      <c r="L83" s="128"/>
      <c r="M83" s="128"/>
      <c r="N83" s="129"/>
      <c r="O83" s="130"/>
      <c r="P83" s="131"/>
      <c r="Q83" s="132"/>
      <c r="R83" s="94"/>
      <c r="S83" s="131"/>
      <c r="T83" s="131"/>
      <c r="U83" s="131"/>
      <c r="V83" s="131"/>
      <c r="W83" s="133"/>
      <c r="X83" s="134"/>
      <c r="Y83" s="125"/>
      <c r="Z83" s="134"/>
      <c r="AA83" s="125"/>
      <c r="AB83" s="125"/>
      <c r="AC83" s="125"/>
      <c r="AD83" s="125"/>
      <c r="AE83" s="125"/>
      <c r="AF83" s="125"/>
      <c r="AG83" s="135"/>
      <c r="AH83" s="136"/>
      <c r="AI83" s="136"/>
      <c r="AJ83" s="136"/>
      <c r="AK83" s="136"/>
      <c r="AL83" s="136"/>
      <c r="AM83" s="137"/>
      <c r="AN83" s="138" t="str">
        <f>IFERROR(IF((AO83+1)&lt;2,Alertas!$B$2&amp;TEXT(AO83,"0%")&amp;Alertas!$D$2, IF((AO83+1)=2,Alertas!$B$3,IF((AO83+1)&gt;2,Alertas!$B$4&amp;TEXT(AO83,"0%")&amp;Alertas!$D$4,AO83+1))),"Sin meta para el segundo trimestre")</f>
        <v>Sin meta para el segundo trimestre</v>
      </c>
      <c r="AO83" s="139" t="str">
        <f t="shared" si="2"/>
        <v>-</v>
      </c>
      <c r="AP83" s="138" t="str">
        <f t="shared" si="3"/>
        <v>Sin meta para el segundo trimestre.</v>
      </c>
      <c r="AQ83" s="140"/>
      <c r="AR83" s="141"/>
      <c r="AS83" s="142"/>
      <c r="AT83" s="142"/>
      <c r="AU83" s="143"/>
      <c r="AV83" s="144"/>
      <c r="AW83" s="145"/>
      <c r="AX83" s="140"/>
      <c r="AY83" s="141"/>
      <c r="AZ83" s="146"/>
      <c r="BA83" s="142"/>
      <c r="BB83" s="147"/>
      <c r="BC83" s="148"/>
      <c r="BD83" s="149"/>
      <c r="BE83" s="150"/>
      <c r="BF83" s="141"/>
      <c r="BG83" s="146"/>
      <c r="BH83" s="142"/>
      <c r="BI83" s="143"/>
      <c r="BJ83" s="148"/>
      <c r="BK83" s="149"/>
      <c r="BL83" s="151"/>
      <c r="BN83" s="85" t="str">
        <f t="shared" si="23"/>
        <v>-</v>
      </c>
      <c r="BP83" s="85"/>
    </row>
    <row r="84" ht="37.5" customHeight="1">
      <c r="A84" s="123"/>
      <c r="B84" s="124"/>
      <c r="C84" s="125"/>
      <c r="D84" s="126"/>
      <c r="E84" s="126"/>
      <c r="F84" s="126"/>
      <c r="G84" s="127"/>
      <c r="H84" s="126"/>
      <c r="I84" s="126"/>
      <c r="J84" s="126"/>
      <c r="K84" s="128"/>
      <c r="L84" s="128"/>
      <c r="M84" s="128"/>
      <c r="N84" s="129"/>
      <c r="O84" s="158"/>
      <c r="P84" s="131"/>
      <c r="Q84" s="132"/>
      <c r="R84" s="94"/>
      <c r="S84" s="131"/>
      <c r="T84" s="131"/>
      <c r="U84" s="131"/>
      <c r="V84" s="131"/>
      <c r="W84" s="133"/>
      <c r="X84" s="134"/>
      <c r="Y84" s="125"/>
      <c r="Z84" s="134"/>
      <c r="AA84" s="125"/>
      <c r="AB84" s="125"/>
      <c r="AC84" s="125"/>
      <c r="AD84" s="125"/>
      <c r="AE84" s="125"/>
      <c r="AF84" s="125"/>
      <c r="AG84" s="156"/>
      <c r="AH84" s="136"/>
      <c r="AI84" s="136"/>
      <c r="AJ84" s="136"/>
      <c r="AK84" s="136"/>
      <c r="AL84" s="136"/>
      <c r="AM84" s="137"/>
      <c r="AN84" s="138" t="str">
        <f>IFERROR(IF((AO84+1)&lt;2,Alertas!$B$2&amp;TEXT(AO84,"0%")&amp;Alertas!$D$2, IF((AO84+1)=2,Alertas!$B$3,IF((AO84+1)&gt;2,Alertas!$B$4&amp;TEXT(AO84,"0%")&amp;Alertas!$D$4,AO84+1))),"Sin meta para el segundo trimestre")</f>
        <v>Sin meta para el segundo trimestre</v>
      </c>
      <c r="AO84" s="139" t="str">
        <f t="shared" si="2"/>
        <v>-</v>
      </c>
      <c r="AP84" s="138" t="str">
        <f t="shared" si="3"/>
        <v>Sin meta para el segundo trimestre.</v>
      </c>
      <c r="AQ84" s="140"/>
      <c r="AR84" s="141"/>
      <c r="AS84" s="142"/>
      <c r="AT84" s="142"/>
      <c r="AU84" s="143"/>
      <c r="AV84" s="144"/>
      <c r="AW84" s="145"/>
      <c r="AX84" s="140"/>
      <c r="AY84" s="141"/>
      <c r="AZ84" s="146"/>
      <c r="BA84" s="142"/>
      <c r="BB84" s="147"/>
      <c r="BC84" s="148"/>
      <c r="BD84" s="149"/>
      <c r="BE84" s="150"/>
      <c r="BF84" s="141"/>
      <c r="BG84" s="146"/>
      <c r="BH84" s="142"/>
      <c r="BI84" s="143"/>
      <c r="BJ84" s="148"/>
      <c r="BK84" s="149"/>
      <c r="BL84" s="151"/>
      <c r="BN84" s="85" t="str">
        <f t="shared" si="23"/>
        <v>-</v>
      </c>
      <c r="BP84" s="85"/>
    </row>
    <row r="85" ht="37.5" customHeight="1">
      <c r="A85" s="123"/>
      <c r="B85" s="124"/>
      <c r="C85" s="125"/>
      <c r="D85" s="126"/>
      <c r="E85" s="126"/>
      <c r="F85" s="126"/>
      <c r="G85" s="127"/>
      <c r="H85" s="126"/>
      <c r="I85" s="126"/>
      <c r="J85" s="126"/>
      <c r="K85" s="128"/>
      <c r="L85" s="128"/>
      <c r="M85" s="128"/>
      <c r="N85" s="129"/>
      <c r="O85" s="130"/>
      <c r="P85" s="131"/>
      <c r="Q85" s="132"/>
      <c r="R85" s="94"/>
      <c r="S85" s="131"/>
      <c r="T85" s="131"/>
      <c r="U85" s="131"/>
      <c r="V85" s="131"/>
      <c r="W85" s="133"/>
      <c r="X85" s="134"/>
      <c r="Y85" s="125"/>
      <c r="Z85" s="134"/>
      <c r="AA85" s="125"/>
      <c r="AB85" s="125"/>
      <c r="AC85" s="125"/>
      <c r="AD85" s="125"/>
      <c r="AE85" s="125"/>
      <c r="AF85" s="125"/>
      <c r="AG85" s="135"/>
      <c r="AH85" s="136"/>
      <c r="AI85" s="136"/>
      <c r="AJ85" s="136"/>
      <c r="AK85" s="136"/>
      <c r="AL85" s="136"/>
      <c r="AM85" s="137"/>
      <c r="AN85" s="138" t="str">
        <f>IFERROR(IF((AO85+1)&lt;2,Alertas!$B$2&amp;TEXT(AO85,"0%")&amp;Alertas!$D$2, IF((AO85+1)=2,Alertas!$B$3,IF((AO85+1)&gt;2,Alertas!$B$4&amp;TEXT(AO85,"0%")&amp;Alertas!$D$4,AO85+1))),"Sin meta para el segundo trimestre")</f>
        <v>Sin meta para el segundo trimestre</v>
      </c>
      <c r="AO85" s="139" t="str">
        <f t="shared" si="2"/>
        <v>-</v>
      </c>
      <c r="AP85" s="138" t="str">
        <f t="shared" si="3"/>
        <v>Sin meta para el segundo trimestre.</v>
      </c>
      <c r="AQ85" s="140"/>
      <c r="AR85" s="141"/>
      <c r="AS85" s="142"/>
      <c r="AT85" s="142"/>
      <c r="AU85" s="143"/>
      <c r="AV85" s="144"/>
      <c r="AW85" s="145"/>
      <c r="AX85" s="140"/>
      <c r="AY85" s="141"/>
      <c r="AZ85" s="146"/>
      <c r="BA85" s="142"/>
      <c r="BB85" s="147"/>
      <c r="BC85" s="148"/>
      <c r="BD85" s="149"/>
      <c r="BE85" s="150"/>
      <c r="BF85" s="141"/>
      <c r="BG85" s="146"/>
      <c r="BH85" s="142"/>
      <c r="BI85" s="143"/>
      <c r="BJ85" s="148"/>
      <c r="BK85" s="149"/>
      <c r="BL85" s="151"/>
      <c r="BN85" s="85" t="str">
        <f t="shared" si="23"/>
        <v>-</v>
      </c>
      <c r="BP85" s="85"/>
    </row>
    <row r="86" ht="37.5" customHeight="1">
      <c r="A86" s="123"/>
      <c r="B86" s="124"/>
      <c r="C86" s="125"/>
      <c r="D86" s="126"/>
      <c r="E86" s="126"/>
      <c r="F86" s="126"/>
      <c r="G86" s="127"/>
      <c r="H86" s="126"/>
      <c r="I86" s="126"/>
      <c r="J86" s="126"/>
      <c r="K86" s="128"/>
      <c r="L86" s="128"/>
      <c r="M86" s="128"/>
      <c r="N86" s="129"/>
      <c r="O86" s="130"/>
      <c r="P86" s="154"/>
      <c r="Q86" s="155"/>
      <c r="R86" s="155"/>
      <c r="S86" s="154"/>
      <c r="T86" s="154"/>
      <c r="U86" s="154"/>
      <c r="V86" s="154"/>
      <c r="W86" s="133"/>
      <c r="X86" s="134"/>
      <c r="Y86" s="125"/>
      <c r="Z86" s="134"/>
      <c r="AA86" s="125"/>
      <c r="AB86" s="125"/>
      <c r="AC86" s="125"/>
      <c r="AD86" s="125"/>
      <c r="AE86" s="125"/>
      <c r="AF86" s="125"/>
      <c r="AG86" s="135"/>
      <c r="AH86" s="136"/>
      <c r="AI86" s="136"/>
      <c r="AJ86" s="136"/>
      <c r="AK86" s="136"/>
      <c r="AL86" s="136"/>
      <c r="AM86" s="137"/>
      <c r="AN86" s="138" t="str">
        <f>IFERROR(IF((AO86+1)&lt;2,Alertas!$B$2&amp;TEXT(AO86,"0%")&amp;Alertas!$D$2, IF((AO86+1)=2,Alertas!$B$3,IF((AO86+1)&gt;2,Alertas!$B$4&amp;TEXT(AO86,"0%")&amp;Alertas!$D$4,AO86+1))),"Sin meta para el segundo trimestre")</f>
        <v>Sin meta para el segundo trimestre</v>
      </c>
      <c r="AO86" s="139" t="str">
        <f t="shared" si="2"/>
        <v>-</v>
      </c>
      <c r="AP86" s="138" t="str">
        <f t="shared" si="3"/>
        <v>Sin meta para el segundo trimestre.</v>
      </c>
      <c r="AQ86" s="140"/>
      <c r="AR86" s="141"/>
      <c r="AS86" s="142"/>
      <c r="AT86" s="142"/>
      <c r="AU86" s="143"/>
      <c r="AV86" s="144"/>
      <c r="AW86" s="145"/>
      <c r="AX86" s="140"/>
      <c r="AY86" s="141"/>
      <c r="AZ86" s="146"/>
      <c r="BA86" s="142"/>
      <c r="BB86" s="147"/>
      <c r="BC86" s="148"/>
      <c r="BD86" s="149"/>
      <c r="BE86" s="150"/>
      <c r="BF86" s="141"/>
      <c r="BG86" s="146"/>
      <c r="BH86" s="142"/>
      <c r="BI86" s="143"/>
      <c r="BJ86" s="148"/>
      <c r="BK86" s="149"/>
      <c r="BL86" s="151"/>
      <c r="BN86" s="85" t="str">
        <f t="shared" si="23"/>
        <v>-</v>
      </c>
      <c r="BP86" s="85"/>
    </row>
    <row r="87" ht="37.5" customHeight="1">
      <c r="A87" s="123"/>
      <c r="B87" s="124"/>
      <c r="C87" s="125"/>
      <c r="D87" s="126"/>
      <c r="E87" s="126"/>
      <c r="F87" s="126"/>
      <c r="G87" s="127"/>
      <c r="H87" s="126"/>
      <c r="I87" s="126"/>
      <c r="J87" s="126"/>
      <c r="K87" s="128"/>
      <c r="L87" s="128"/>
      <c r="M87" s="128"/>
      <c r="N87" s="129"/>
      <c r="O87" s="130"/>
      <c r="P87" s="131"/>
      <c r="Q87" s="132"/>
      <c r="R87" s="94"/>
      <c r="S87" s="131"/>
      <c r="T87" s="131"/>
      <c r="U87" s="131"/>
      <c r="V87" s="131"/>
      <c r="W87" s="133"/>
      <c r="X87" s="134"/>
      <c r="Y87" s="125"/>
      <c r="Z87" s="134"/>
      <c r="AA87" s="125"/>
      <c r="AB87" s="125"/>
      <c r="AC87" s="125"/>
      <c r="AD87" s="125"/>
      <c r="AE87" s="125"/>
      <c r="AF87" s="125"/>
      <c r="AG87" s="135"/>
      <c r="AH87" s="136"/>
      <c r="AI87" s="136"/>
      <c r="AJ87" s="136"/>
      <c r="AK87" s="136"/>
      <c r="AL87" s="136"/>
      <c r="AM87" s="137"/>
      <c r="AN87" s="138" t="str">
        <f>IFERROR(IF((AO87+1)&lt;2,Alertas!$B$2&amp;TEXT(AO87,"0%")&amp;Alertas!$D$2, IF((AO87+1)=2,Alertas!$B$3,IF((AO87+1)&gt;2,Alertas!$B$4&amp;TEXT(AO87,"0%")&amp;Alertas!$D$4,AO87+1))),"Sin meta para el segundo trimestre")</f>
        <v>Sin meta para el segundo trimestre</v>
      </c>
      <c r="AO87" s="139" t="str">
        <f t="shared" si="2"/>
        <v>-</v>
      </c>
      <c r="AP87" s="138" t="str">
        <f t="shared" si="3"/>
        <v>Sin meta para el segundo trimestre.</v>
      </c>
      <c r="AQ87" s="140"/>
      <c r="AR87" s="141"/>
      <c r="AS87" s="142"/>
      <c r="AT87" s="142"/>
      <c r="AU87" s="143"/>
      <c r="AV87" s="144"/>
      <c r="AW87" s="145"/>
      <c r="AX87" s="140"/>
      <c r="AY87" s="141"/>
      <c r="AZ87" s="146"/>
      <c r="BA87" s="142"/>
      <c r="BB87" s="147"/>
      <c r="BC87" s="148"/>
      <c r="BD87" s="149"/>
      <c r="BE87" s="150"/>
      <c r="BF87" s="141"/>
      <c r="BG87" s="146"/>
      <c r="BH87" s="142"/>
      <c r="BI87" s="143"/>
      <c r="BJ87" s="148"/>
      <c r="BK87" s="149"/>
      <c r="BL87" s="151"/>
      <c r="BN87" s="85" t="str">
        <f t="shared" si="23"/>
        <v>-</v>
      </c>
      <c r="BP87" s="85"/>
    </row>
    <row r="88" ht="37.5" customHeight="1">
      <c r="A88" s="123"/>
      <c r="B88" s="124"/>
      <c r="C88" s="125"/>
      <c r="D88" s="126"/>
      <c r="E88" s="126"/>
      <c r="F88" s="126"/>
      <c r="G88" s="127"/>
      <c r="H88" s="126"/>
      <c r="I88" s="126"/>
      <c r="J88" s="126"/>
      <c r="K88" s="128"/>
      <c r="L88" s="128"/>
      <c r="M88" s="128"/>
      <c r="N88" s="129"/>
      <c r="O88" s="130"/>
      <c r="P88" s="131"/>
      <c r="Q88" s="132"/>
      <c r="R88" s="94"/>
      <c r="S88" s="131"/>
      <c r="T88" s="131"/>
      <c r="U88" s="131"/>
      <c r="V88" s="131"/>
      <c r="W88" s="133"/>
      <c r="X88" s="134"/>
      <c r="Y88" s="125"/>
      <c r="Z88" s="134"/>
      <c r="AA88" s="125"/>
      <c r="AB88" s="125"/>
      <c r="AC88" s="125"/>
      <c r="AD88" s="125"/>
      <c r="AE88" s="125"/>
      <c r="AF88" s="125"/>
      <c r="AG88" s="135"/>
      <c r="AH88" s="136"/>
      <c r="AI88" s="136"/>
      <c r="AJ88" s="136"/>
      <c r="AK88" s="136"/>
      <c r="AL88" s="136"/>
      <c r="AM88" s="137"/>
      <c r="AN88" s="138" t="str">
        <f>IFERROR(IF((AO88+1)&lt;2,Alertas!$B$2&amp;TEXT(AO88,"0%")&amp;Alertas!$D$2, IF((AO88+1)=2,Alertas!$B$3,IF((AO88+1)&gt;2,Alertas!$B$4&amp;TEXT(AO88,"0%")&amp;Alertas!$D$4,AO88+1))),"Sin meta para el segundo trimestre")</f>
        <v>Sin meta para el segundo trimestre</v>
      </c>
      <c r="AO88" s="139" t="str">
        <f t="shared" si="2"/>
        <v>-</v>
      </c>
      <c r="AP88" s="138" t="str">
        <f t="shared" si="3"/>
        <v>Sin meta para el segundo trimestre.</v>
      </c>
      <c r="AQ88" s="140"/>
      <c r="AR88" s="141"/>
      <c r="AS88" s="142"/>
      <c r="AT88" s="142"/>
      <c r="AU88" s="143"/>
      <c r="AV88" s="144"/>
      <c r="AW88" s="145"/>
      <c r="AX88" s="140"/>
      <c r="AY88" s="141"/>
      <c r="AZ88" s="146"/>
      <c r="BA88" s="142"/>
      <c r="BB88" s="147"/>
      <c r="BC88" s="148"/>
      <c r="BD88" s="149"/>
      <c r="BE88" s="150"/>
      <c r="BF88" s="141"/>
      <c r="BG88" s="146"/>
      <c r="BH88" s="142"/>
      <c r="BI88" s="143"/>
      <c r="BJ88" s="148"/>
      <c r="BK88" s="149"/>
      <c r="BL88" s="151"/>
      <c r="BN88" s="85" t="str">
        <f t="shared" si="23"/>
        <v>-</v>
      </c>
      <c r="BP88" s="85"/>
    </row>
    <row r="89" ht="37.5" customHeight="1">
      <c r="A89" s="123"/>
      <c r="B89" s="124"/>
      <c r="C89" s="125"/>
      <c r="D89" s="126"/>
      <c r="E89" s="126"/>
      <c r="F89" s="126"/>
      <c r="G89" s="127"/>
      <c r="H89" s="126"/>
      <c r="I89" s="126"/>
      <c r="J89" s="126"/>
      <c r="K89" s="128"/>
      <c r="L89" s="128"/>
      <c r="M89" s="128"/>
      <c r="N89" s="129"/>
      <c r="O89" s="130"/>
      <c r="P89" s="131"/>
      <c r="Q89" s="132"/>
      <c r="R89" s="94"/>
      <c r="S89" s="131"/>
      <c r="T89" s="131"/>
      <c r="U89" s="131"/>
      <c r="V89" s="131"/>
      <c r="W89" s="133"/>
      <c r="X89" s="134"/>
      <c r="Y89" s="125"/>
      <c r="Z89" s="134"/>
      <c r="AA89" s="125"/>
      <c r="AB89" s="125"/>
      <c r="AC89" s="125"/>
      <c r="AD89" s="125"/>
      <c r="AE89" s="125"/>
      <c r="AF89" s="125"/>
      <c r="AG89" s="135"/>
      <c r="AH89" s="136"/>
      <c r="AI89" s="136"/>
      <c r="AJ89" s="136"/>
      <c r="AK89" s="136"/>
      <c r="AL89" s="136"/>
      <c r="AM89" s="137"/>
      <c r="AN89" s="138" t="str">
        <f>IFERROR(IF((AO89+1)&lt;2,Alertas!$B$2&amp;TEXT(AO89,"0%")&amp;Alertas!$D$2, IF((AO89+1)=2,Alertas!$B$3,IF((AO89+1)&gt;2,Alertas!$B$4&amp;TEXT(AO89,"0%")&amp;Alertas!$D$4,AO89+1))),"Sin meta para el segundo trimestre")</f>
        <v>Sin meta para el segundo trimestre</v>
      </c>
      <c r="AO89" s="139" t="str">
        <f t="shared" si="2"/>
        <v>-</v>
      </c>
      <c r="AP89" s="138" t="str">
        <f t="shared" si="3"/>
        <v>Sin meta para el segundo trimestre.</v>
      </c>
      <c r="AQ89" s="140"/>
      <c r="AR89" s="141"/>
      <c r="AS89" s="142"/>
      <c r="AT89" s="142"/>
      <c r="AU89" s="143"/>
      <c r="AV89" s="144"/>
      <c r="AW89" s="145"/>
      <c r="AX89" s="140"/>
      <c r="AY89" s="141"/>
      <c r="AZ89" s="146"/>
      <c r="BA89" s="142"/>
      <c r="BB89" s="147"/>
      <c r="BC89" s="148"/>
      <c r="BD89" s="149"/>
      <c r="BE89" s="150"/>
      <c r="BF89" s="141"/>
      <c r="BG89" s="146"/>
      <c r="BH89" s="142"/>
      <c r="BI89" s="143"/>
      <c r="BJ89" s="148"/>
      <c r="BK89" s="149"/>
      <c r="BL89" s="151"/>
      <c r="BN89" s="85" t="str">
        <f t="shared" si="23"/>
        <v>-</v>
      </c>
      <c r="BP89" s="85"/>
    </row>
    <row r="90" ht="37.5" customHeight="1">
      <c r="A90" s="123"/>
      <c r="B90" s="124"/>
      <c r="C90" s="125"/>
      <c r="D90" s="126"/>
      <c r="E90" s="126"/>
      <c r="F90" s="126"/>
      <c r="G90" s="127"/>
      <c r="H90" s="126"/>
      <c r="I90" s="126"/>
      <c r="J90" s="126"/>
      <c r="K90" s="128"/>
      <c r="L90" s="128"/>
      <c r="M90" s="128"/>
      <c r="N90" s="129"/>
      <c r="O90" s="130"/>
      <c r="P90" s="131"/>
      <c r="Q90" s="132"/>
      <c r="R90" s="94"/>
      <c r="S90" s="131"/>
      <c r="T90" s="131"/>
      <c r="U90" s="131"/>
      <c r="V90" s="131"/>
      <c r="W90" s="133"/>
      <c r="X90" s="134"/>
      <c r="Y90" s="125"/>
      <c r="Z90" s="134"/>
      <c r="AA90" s="125"/>
      <c r="AB90" s="125"/>
      <c r="AC90" s="125"/>
      <c r="AD90" s="125"/>
      <c r="AE90" s="125"/>
      <c r="AF90" s="125"/>
      <c r="AG90" s="135"/>
      <c r="AH90" s="136"/>
      <c r="AI90" s="136"/>
      <c r="AJ90" s="136"/>
      <c r="AK90" s="136"/>
      <c r="AL90" s="136"/>
      <c r="AM90" s="137"/>
      <c r="AN90" s="138" t="str">
        <f>IFERROR(IF((AO90+1)&lt;2,Alertas!$B$2&amp;TEXT(AO90,"0%")&amp;Alertas!$D$2, IF((AO90+1)=2,Alertas!$B$3,IF((AO90+1)&gt;2,Alertas!$B$4&amp;TEXT(AO90,"0%")&amp;Alertas!$D$4,AO90+1))),"Sin meta para el segundo trimestre")</f>
        <v>Sin meta para el segundo trimestre</v>
      </c>
      <c r="AO90" s="139" t="str">
        <f t="shared" si="2"/>
        <v>-</v>
      </c>
      <c r="AP90" s="138" t="str">
        <f t="shared" si="3"/>
        <v>Sin meta para el segundo trimestre.</v>
      </c>
      <c r="AQ90" s="140"/>
      <c r="AR90" s="141"/>
      <c r="AS90" s="142"/>
      <c r="AT90" s="142"/>
      <c r="AU90" s="143"/>
      <c r="AV90" s="144"/>
      <c r="AW90" s="145"/>
      <c r="AX90" s="140"/>
      <c r="AY90" s="141"/>
      <c r="AZ90" s="146"/>
      <c r="BA90" s="142"/>
      <c r="BB90" s="147"/>
      <c r="BC90" s="148"/>
      <c r="BD90" s="149"/>
      <c r="BE90" s="150"/>
      <c r="BF90" s="141"/>
      <c r="BG90" s="146"/>
      <c r="BH90" s="142"/>
      <c r="BI90" s="143"/>
      <c r="BJ90" s="148"/>
      <c r="BK90" s="149"/>
      <c r="BL90" s="151"/>
      <c r="BN90" s="85" t="str">
        <f t="shared" si="23"/>
        <v>-</v>
      </c>
      <c r="BP90" s="85"/>
    </row>
    <row r="91" ht="37.5" customHeight="1">
      <c r="A91" s="123"/>
      <c r="B91" s="124"/>
      <c r="C91" s="125"/>
      <c r="D91" s="126"/>
      <c r="E91" s="126"/>
      <c r="F91" s="126"/>
      <c r="G91" s="127"/>
      <c r="H91" s="126"/>
      <c r="I91" s="126"/>
      <c r="J91" s="126"/>
      <c r="K91" s="128"/>
      <c r="L91" s="128"/>
      <c r="M91" s="128"/>
      <c r="N91" s="129"/>
      <c r="O91" s="130"/>
      <c r="P91" s="131"/>
      <c r="Q91" s="132"/>
      <c r="R91" s="94"/>
      <c r="S91" s="131"/>
      <c r="T91" s="131"/>
      <c r="U91" s="131"/>
      <c r="V91" s="131"/>
      <c r="W91" s="133"/>
      <c r="X91" s="134"/>
      <c r="Y91" s="125"/>
      <c r="Z91" s="134"/>
      <c r="AA91" s="125"/>
      <c r="AB91" s="125"/>
      <c r="AC91" s="125"/>
      <c r="AD91" s="125"/>
      <c r="AE91" s="125"/>
      <c r="AF91" s="125"/>
      <c r="AG91" s="135"/>
      <c r="AH91" s="136"/>
      <c r="AI91" s="136"/>
      <c r="AJ91" s="136"/>
      <c r="AK91" s="136"/>
      <c r="AL91" s="136"/>
      <c r="AM91" s="137"/>
      <c r="AN91" s="138" t="str">
        <f>IFERROR(IF((AO91+1)&lt;2,Alertas!$B$2&amp;TEXT(AO91,"0%")&amp;Alertas!$D$2, IF((AO91+1)=2,Alertas!$B$3,IF((AO91+1)&gt;2,Alertas!$B$4&amp;TEXT(AO91,"0%")&amp;Alertas!$D$4,AO91+1))),"Sin meta para el segundo trimestre")</f>
        <v>Sin meta para el segundo trimestre</v>
      </c>
      <c r="AO91" s="139" t="str">
        <f t="shared" si="2"/>
        <v>-</v>
      </c>
      <c r="AP91" s="138" t="str">
        <f t="shared" si="3"/>
        <v>Sin meta para el segundo trimestre.</v>
      </c>
      <c r="AQ91" s="140"/>
      <c r="AR91" s="141"/>
      <c r="AS91" s="142"/>
      <c r="AT91" s="142"/>
      <c r="AU91" s="143"/>
      <c r="AV91" s="144"/>
      <c r="AW91" s="145"/>
      <c r="AX91" s="140"/>
      <c r="AY91" s="141"/>
      <c r="AZ91" s="146"/>
      <c r="BA91" s="142"/>
      <c r="BB91" s="147"/>
      <c r="BC91" s="148"/>
      <c r="BD91" s="149"/>
      <c r="BE91" s="150"/>
      <c r="BF91" s="141"/>
      <c r="BG91" s="146"/>
      <c r="BH91" s="142"/>
      <c r="BI91" s="143"/>
      <c r="BJ91" s="148"/>
      <c r="BK91" s="149"/>
      <c r="BL91" s="151"/>
      <c r="BN91" s="85" t="str">
        <f t="shared" si="23"/>
        <v>-</v>
      </c>
      <c r="BP91" s="85"/>
    </row>
    <row r="92" ht="37.5" customHeight="1">
      <c r="A92" s="123"/>
      <c r="B92" s="124"/>
      <c r="C92" s="125"/>
      <c r="D92" s="126"/>
      <c r="E92" s="126"/>
      <c r="F92" s="126"/>
      <c r="G92" s="127"/>
      <c r="H92" s="126"/>
      <c r="I92" s="126"/>
      <c r="J92" s="126"/>
      <c r="K92" s="128"/>
      <c r="L92" s="128"/>
      <c r="M92" s="128"/>
      <c r="N92" s="129"/>
      <c r="O92" s="130"/>
      <c r="P92" s="131"/>
      <c r="Q92" s="132"/>
      <c r="R92" s="94"/>
      <c r="S92" s="131"/>
      <c r="T92" s="131"/>
      <c r="U92" s="131"/>
      <c r="V92" s="131"/>
      <c r="W92" s="133"/>
      <c r="X92" s="134"/>
      <c r="Y92" s="125"/>
      <c r="Z92" s="134"/>
      <c r="AA92" s="125"/>
      <c r="AB92" s="125"/>
      <c r="AC92" s="125"/>
      <c r="AD92" s="125"/>
      <c r="AE92" s="125"/>
      <c r="AF92" s="125"/>
      <c r="AG92" s="135"/>
      <c r="AH92" s="136"/>
      <c r="AI92" s="136"/>
      <c r="AJ92" s="136"/>
      <c r="AK92" s="136"/>
      <c r="AL92" s="136"/>
      <c r="AM92" s="137"/>
      <c r="AN92" s="138" t="str">
        <f>IFERROR(IF((AO92+1)&lt;2,Alertas!$B$2&amp;TEXT(AO92,"0%")&amp;Alertas!$D$2, IF((AO92+1)=2,Alertas!$B$3,IF((AO92+1)&gt;2,Alertas!$B$4&amp;TEXT(AO92,"0%")&amp;Alertas!$D$4,AO92+1))),"Sin meta para el segundo trimestre")</f>
        <v>Sin meta para el segundo trimestre</v>
      </c>
      <c r="AO92" s="139" t="str">
        <f t="shared" si="2"/>
        <v>-</v>
      </c>
      <c r="AP92" s="138" t="str">
        <f t="shared" si="3"/>
        <v>Sin meta para el segundo trimestre.</v>
      </c>
      <c r="AQ92" s="140"/>
      <c r="AR92" s="141"/>
      <c r="AS92" s="142"/>
      <c r="AT92" s="142"/>
      <c r="AU92" s="143"/>
      <c r="AV92" s="144"/>
      <c r="AW92" s="145"/>
      <c r="AX92" s="140"/>
      <c r="AY92" s="141"/>
      <c r="AZ92" s="146"/>
      <c r="BA92" s="142"/>
      <c r="BB92" s="147"/>
      <c r="BC92" s="148"/>
      <c r="BD92" s="149"/>
      <c r="BE92" s="150"/>
      <c r="BF92" s="141"/>
      <c r="BG92" s="146"/>
      <c r="BH92" s="142"/>
      <c r="BI92" s="143"/>
      <c r="BJ92" s="148"/>
      <c r="BK92" s="149"/>
      <c r="BL92" s="151"/>
      <c r="BN92" s="85" t="str">
        <f t="shared" si="23"/>
        <v>-</v>
      </c>
      <c r="BP92" s="85"/>
    </row>
    <row r="93" ht="37.5" customHeight="1">
      <c r="A93" s="123"/>
      <c r="B93" s="124"/>
      <c r="C93" s="125"/>
      <c r="D93" s="126"/>
      <c r="E93" s="126"/>
      <c r="F93" s="126"/>
      <c r="G93" s="127"/>
      <c r="H93" s="126"/>
      <c r="I93" s="126"/>
      <c r="J93" s="126"/>
      <c r="K93" s="128"/>
      <c r="L93" s="128"/>
      <c r="M93" s="128"/>
      <c r="N93" s="129"/>
      <c r="O93" s="158"/>
      <c r="P93" s="131"/>
      <c r="Q93" s="132"/>
      <c r="R93" s="94"/>
      <c r="S93" s="131"/>
      <c r="T93" s="131"/>
      <c r="U93" s="131"/>
      <c r="V93" s="131"/>
      <c r="W93" s="133"/>
      <c r="X93" s="134"/>
      <c r="Y93" s="125"/>
      <c r="Z93" s="134"/>
      <c r="AA93" s="125"/>
      <c r="AB93" s="125"/>
      <c r="AC93" s="125"/>
      <c r="AD93" s="125"/>
      <c r="AE93" s="125"/>
      <c r="AF93" s="125"/>
      <c r="AG93" s="156"/>
      <c r="AH93" s="136"/>
      <c r="AI93" s="136"/>
      <c r="AJ93" s="136"/>
      <c r="AK93" s="136"/>
      <c r="AL93" s="136"/>
      <c r="AM93" s="137"/>
      <c r="AN93" s="138" t="str">
        <f>IFERROR(IF((AO93+1)&lt;2,Alertas!$B$2&amp;TEXT(AO93,"0%")&amp;Alertas!$D$2, IF((AO93+1)=2,Alertas!$B$3,IF((AO93+1)&gt;2,Alertas!$B$4&amp;TEXT(AO93,"0%")&amp;Alertas!$D$4,AO93+1))),"Sin meta para el segundo trimestre")</f>
        <v>Sin meta para el segundo trimestre</v>
      </c>
      <c r="AO93" s="139" t="str">
        <f t="shared" si="2"/>
        <v>-</v>
      </c>
      <c r="AP93" s="138" t="str">
        <f t="shared" si="3"/>
        <v>Sin meta para el segundo trimestre.</v>
      </c>
      <c r="AQ93" s="140"/>
      <c r="AR93" s="141"/>
      <c r="AS93" s="142"/>
      <c r="AT93" s="142"/>
      <c r="AU93" s="143"/>
      <c r="AV93" s="144"/>
      <c r="AW93" s="145"/>
      <c r="AX93" s="140"/>
      <c r="AY93" s="141"/>
      <c r="AZ93" s="146"/>
      <c r="BA93" s="142"/>
      <c r="BB93" s="147"/>
      <c r="BC93" s="148"/>
      <c r="BD93" s="149"/>
      <c r="BE93" s="150"/>
      <c r="BF93" s="141"/>
      <c r="BG93" s="146"/>
      <c r="BH93" s="142"/>
      <c r="BI93" s="143"/>
      <c r="BJ93" s="148"/>
      <c r="BK93" s="149"/>
      <c r="BL93" s="151"/>
      <c r="BN93" s="85" t="str">
        <f t="shared" si="23"/>
        <v>-</v>
      </c>
      <c r="BP93" s="85"/>
    </row>
    <row r="94" ht="37.5" customHeight="1">
      <c r="A94" s="123"/>
      <c r="B94" s="124"/>
      <c r="C94" s="125"/>
      <c r="D94" s="126"/>
      <c r="E94" s="126"/>
      <c r="F94" s="126"/>
      <c r="G94" s="127"/>
      <c r="H94" s="126"/>
      <c r="I94" s="126"/>
      <c r="J94" s="126"/>
      <c r="K94" s="128"/>
      <c r="L94" s="128"/>
      <c r="M94" s="128"/>
      <c r="N94" s="129"/>
      <c r="O94" s="158"/>
      <c r="P94" s="131"/>
      <c r="Q94" s="132"/>
      <c r="R94" s="94"/>
      <c r="S94" s="131"/>
      <c r="T94" s="131"/>
      <c r="U94" s="131"/>
      <c r="V94" s="131"/>
      <c r="W94" s="133"/>
      <c r="X94" s="134"/>
      <c r="Y94" s="125"/>
      <c r="Z94" s="134"/>
      <c r="AA94" s="125"/>
      <c r="AB94" s="125"/>
      <c r="AC94" s="125"/>
      <c r="AD94" s="125"/>
      <c r="AE94" s="125"/>
      <c r="AF94" s="125"/>
      <c r="AG94" s="156"/>
      <c r="AH94" s="136"/>
      <c r="AI94" s="136"/>
      <c r="AJ94" s="136"/>
      <c r="AK94" s="136"/>
      <c r="AL94" s="136"/>
      <c r="AM94" s="137"/>
      <c r="AN94" s="138" t="str">
        <f>IFERROR(IF((AO94+1)&lt;2,Alertas!$B$2&amp;TEXT(AO94,"0%")&amp;Alertas!$D$2, IF((AO94+1)=2,Alertas!$B$3,IF((AO94+1)&gt;2,Alertas!$B$4&amp;TEXT(AO94,"0%")&amp;Alertas!$D$4,AO94+1))),"Sin meta para el segundo trimestre")</f>
        <v>Sin meta para el segundo trimestre</v>
      </c>
      <c r="AO94" s="139" t="str">
        <f t="shared" si="2"/>
        <v>-</v>
      </c>
      <c r="AP94" s="138" t="str">
        <f t="shared" si="3"/>
        <v>Sin meta para el segundo trimestre.</v>
      </c>
      <c r="AQ94" s="140"/>
      <c r="AR94" s="141"/>
      <c r="AS94" s="142"/>
      <c r="AT94" s="142"/>
      <c r="AU94" s="143"/>
      <c r="AV94" s="144"/>
      <c r="AW94" s="145"/>
      <c r="AX94" s="140"/>
      <c r="AY94" s="141"/>
      <c r="AZ94" s="146"/>
      <c r="BA94" s="142"/>
      <c r="BB94" s="147"/>
      <c r="BC94" s="148"/>
      <c r="BD94" s="149"/>
      <c r="BE94" s="150"/>
      <c r="BF94" s="141"/>
      <c r="BG94" s="146"/>
      <c r="BH94" s="142"/>
      <c r="BI94" s="143"/>
      <c r="BJ94" s="148"/>
      <c r="BK94" s="149"/>
      <c r="BL94" s="151"/>
      <c r="BN94" s="85" t="str">
        <f t="shared" si="23"/>
        <v>-</v>
      </c>
      <c r="BP94" s="85"/>
    </row>
    <row r="95" ht="37.5" customHeight="1">
      <c r="A95" s="123"/>
      <c r="B95" s="124"/>
      <c r="C95" s="125"/>
      <c r="D95" s="126"/>
      <c r="E95" s="126"/>
      <c r="F95" s="126"/>
      <c r="G95" s="127"/>
      <c r="H95" s="126"/>
      <c r="I95" s="126"/>
      <c r="J95" s="126"/>
      <c r="K95" s="128"/>
      <c r="L95" s="128"/>
      <c r="M95" s="128"/>
      <c r="N95" s="129"/>
      <c r="O95" s="158"/>
      <c r="P95" s="154"/>
      <c r="Q95" s="155"/>
      <c r="R95" s="155"/>
      <c r="S95" s="154"/>
      <c r="T95" s="154"/>
      <c r="U95" s="154"/>
      <c r="V95" s="154"/>
      <c r="W95" s="133"/>
      <c r="X95" s="134"/>
      <c r="Y95" s="125"/>
      <c r="Z95" s="134"/>
      <c r="AA95" s="125"/>
      <c r="AB95" s="125"/>
      <c r="AC95" s="125"/>
      <c r="AD95" s="125"/>
      <c r="AE95" s="125"/>
      <c r="AF95" s="125"/>
      <c r="AG95" s="156"/>
      <c r="AH95" s="136"/>
      <c r="AI95" s="136"/>
      <c r="AJ95" s="136"/>
      <c r="AK95" s="136"/>
      <c r="AL95" s="136"/>
      <c r="AM95" s="137"/>
      <c r="AN95" s="138" t="str">
        <f>IFERROR(IF((AO95+1)&lt;2,Alertas!$B$2&amp;TEXT(AO95,"0%")&amp;Alertas!$D$2, IF((AO95+1)=2,Alertas!$B$3,IF((AO95+1)&gt;2,Alertas!$B$4&amp;TEXT(AO95,"0%")&amp;Alertas!$D$4,AO95+1))),"Sin meta para el segundo trimestre")</f>
        <v>Sin meta para el segundo trimestre</v>
      </c>
      <c r="AO95" s="139" t="str">
        <f t="shared" si="2"/>
        <v>-</v>
      </c>
      <c r="AP95" s="138" t="str">
        <f t="shared" si="3"/>
        <v>Sin meta para el segundo trimestre.</v>
      </c>
      <c r="AQ95" s="140"/>
      <c r="AR95" s="141"/>
      <c r="AS95" s="142"/>
      <c r="AT95" s="142"/>
      <c r="AU95" s="143"/>
      <c r="AV95" s="144"/>
      <c r="AW95" s="145"/>
      <c r="AX95" s="140"/>
      <c r="AY95" s="141"/>
      <c r="AZ95" s="146"/>
      <c r="BA95" s="142"/>
      <c r="BB95" s="147"/>
      <c r="BC95" s="148"/>
      <c r="BD95" s="149"/>
      <c r="BE95" s="150"/>
      <c r="BF95" s="141"/>
      <c r="BG95" s="146"/>
      <c r="BH95" s="142"/>
      <c r="BI95" s="143"/>
      <c r="BJ95" s="148"/>
      <c r="BK95" s="149"/>
      <c r="BL95" s="151"/>
      <c r="BN95" s="85" t="str">
        <f t="shared" si="23"/>
        <v>-</v>
      </c>
      <c r="BP95" s="85"/>
    </row>
    <row r="96" ht="37.5" customHeight="1">
      <c r="A96" s="123"/>
      <c r="B96" s="124"/>
      <c r="C96" s="125"/>
      <c r="D96" s="126"/>
      <c r="E96" s="126"/>
      <c r="F96" s="126"/>
      <c r="G96" s="127"/>
      <c r="H96" s="126"/>
      <c r="I96" s="126"/>
      <c r="J96" s="126"/>
      <c r="K96" s="128"/>
      <c r="L96" s="128"/>
      <c r="M96" s="128"/>
      <c r="N96" s="129"/>
      <c r="O96" s="158"/>
      <c r="P96" s="154"/>
      <c r="Q96" s="155"/>
      <c r="R96" s="155"/>
      <c r="S96" s="154"/>
      <c r="T96" s="154"/>
      <c r="U96" s="154"/>
      <c r="V96" s="154"/>
      <c r="W96" s="133"/>
      <c r="X96" s="134"/>
      <c r="Y96" s="125"/>
      <c r="Z96" s="134"/>
      <c r="AA96" s="125"/>
      <c r="AB96" s="125"/>
      <c r="AC96" s="125"/>
      <c r="AD96" s="125"/>
      <c r="AE96" s="125"/>
      <c r="AF96" s="125"/>
      <c r="AG96" s="156"/>
      <c r="AH96" s="136"/>
      <c r="AI96" s="136"/>
      <c r="AJ96" s="136"/>
      <c r="AK96" s="136"/>
      <c r="AL96" s="136"/>
      <c r="AM96" s="137"/>
      <c r="AN96" s="138" t="str">
        <f>IFERROR(IF((AO96+1)&lt;2,Alertas!$B$2&amp;TEXT(AO96,"0%")&amp;Alertas!$D$2, IF((AO96+1)=2,Alertas!$B$3,IF((AO96+1)&gt;2,Alertas!$B$4&amp;TEXT(AO96,"0%")&amp;Alertas!$D$4,AO96+1))),"Sin meta para el segundo trimestre")</f>
        <v>Sin meta para el segundo trimestre</v>
      </c>
      <c r="AO96" s="139" t="str">
        <f t="shared" si="2"/>
        <v>-</v>
      </c>
      <c r="AP96" s="138" t="str">
        <f t="shared" si="3"/>
        <v>Sin meta para el segundo trimestre.</v>
      </c>
      <c r="AQ96" s="140"/>
      <c r="AR96" s="141"/>
      <c r="AS96" s="142"/>
      <c r="AT96" s="142"/>
      <c r="AU96" s="143"/>
      <c r="AV96" s="144"/>
      <c r="AW96" s="145"/>
      <c r="AX96" s="140"/>
      <c r="AY96" s="141"/>
      <c r="AZ96" s="146"/>
      <c r="BA96" s="142"/>
      <c r="BB96" s="147"/>
      <c r="BC96" s="148"/>
      <c r="BD96" s="149"/>
      <c r="BE96" s="150"/>
      <c r="BF96" s="141"/>
      <c r="BG96" s="146"/>
      <c r="BH96" s="142"/>
      <c r="BI96" s="143"/>
      <c r="BJ96" s="148"/>
      <c r="BK96" s="149"/>
      <c r="BL96" s="151"/>
      <c r="BN96" s="85" t="str">
        <f t="shared" si="23"/>
        <v>-</v>
      </c>
      <c r="BP96" s="85"/>
    </row>
    <row r="97" ht="37.5" customHeight="1">
      <c r="A97" s="123"/>
      <c r="B97" s="124"/>
      <c r="C97" s="125"/>
      <c r="D97" s="126"/>
      <c r="E97" s="126"/>
      <c r="F97" s="126"/>
      <c r="G97" s="127"/>
      <c r="H97" s="126"/>
      <c r="I97" s="126"/>
      <c r="J97" s="126"/>
      <c r="K97" s="128"/>
      <c r="L97" s="128"/>
      <c r="M97" s="128"/>
      <c r="N97" s="129"/>
      <c r="O97" s="130"/>
      <c r="P97" s="154"/>
      <c r="Q97" s="155"/>
      <c r="R97" s="155"/>
      <c r="S97" s="154"/>
      <c r="T97" s="154"/>
      <c r="U97" s="154"/>
      <c r="V97" s="154"/>
      <c r="W97" s="133"/>
      <c r="X97" s="134"/>
      <c r="Y97" s="125"/>
      <c r="Z97" s="134"/>
      <c r="AA97" s="125"/>
      <c r="AB97" s="125"/>
      <c r="AC97" s="125"/>
      <c r="AD97" s="125"/>
      <c r="AE97" s="125"/>
      <c r="AF97" s="125"/>
      <c r="AG97" s="135"/>
      <c r="AH97" s="136"/>
      <c r="AI97" s="136"/>
      <c r="AJ97" s="136"/>
      <c r="AK97" s="136"/>
      <c r="AL97" s="136"/>
      <c r="AM97" s="137"/>
      <c r="AN97" s="138" t="str">
        <f>IFERROR(IF((AO97+1)&lt;2,Alertas!$B$2&amp;TEXT(AO97,"0%")&amp;Alertas!$D$2, IF((AO97+1)=2,Alertas!$B$3,IF((AO97+1)&gt;2,Alertas!$B$4&amp;TEXT(AO97,"0%")&amp;Alertas!$D$4,AO97+1))),"Sin meta para el segundo trimestre")</f>
        <v>Sin meta para el segundo trimestre</v>
      </c>
      <c r="AO97" s="139" t="str">
        <f t="shared" si="2"/>
        <v>-</v>
      </c>
      <c r="AP97" s="138" t="str">
        <f t="shared" si="3"/>
        <v>Sin meta para el segundo trimestre.</v>
      </c>
      <c r="AQ97" s="140"/>
      <c r="AR97" s="141"/>
      <c r="AS97" s="142"/>
      <c r="AT97" s="142"/>
      <c r="AU97" s="143"/>
      <c r="AV97" s="144"/>
      <c r="AW97" s="145"/>
      <c r="AX97" s="140"/>
      <c r="AY97" s="141"/>
      <c r="AZ97" s="146"/>
      <c r="BA97" s="142"/>
      <c r="BB97" s="147"/>
      <c r="BC97" s="148"/>
      <c r="BD97" s="149"/>
      <c r="BE97" s="150"/>
      <c r="BF97" s="141"/>
      <c r="BG97" s="146"/>
      <c r="BH97" s="142"/>
      <c r="BI97" s="143"/>
      <c r="BJ97" s="148"/>
      <c r="BK97" s="149"/>
      <c r="BL97" s="151"/>
      <c r="BN97" s="85" t="str">
        <f t="shared" si="23"/>
        <v>-</v>
      </c>
      <c r="BP97" s="85"/>
    </row>
    <row r="98" ht="37.5" customHeight="1">
      <c r="A98" s="123"/>
      <c r="B98" s="124"/>
      <c r="C98" s="125"/>
      <c r="D98" s="126"/>
      <c r="E98" s="126"/>
      <c r="F98" s="126"/>
      <c r="G98" s="127"/>
      <c r="H98" s="126"/>
      <c r="I98" s="126"/>
      <c r="J98" s="126"/>
      <c r="K98" s="128"/>
      <c r="L98" s="128"/>
      <c r="M98" s="128"/>
      <c r="N98" s="129"/>
      <c r="O98" s="130"/>
      <c r="P98" s="154"/>
      <c r="Q98" s="155"/>
      <c r="R98" s="155"/>
      <c r="S98" s="154"/>
      <c r="T98" s="154"/>
      <c r="U98" s="154"/>
      <c r="V98" s="154"/>
      <c r="W98" s="133"/>
      <c r="X98" s="134"/>
      <c r="Y98" s="125"/>
      <c r="Z98" s="134"/>
      <c r="AA98" s="125"/>
      <c r="AB98" s="125"/>
      <c r="AC98" s="125"/>
      <c r="AD98" s="125"/>
      <c r="AE98" s="125"/>
      <c r="AF98" s="125"/>
      <c r="AG98" s="135"/>
      <c r="AH98" s="136"/>
      <c r="AI98" s="136"/>
      <c r="AJ98" s="136"/>
      <c r="AK98" s="136"/>
      <c r="AL98" s="136"/>
      <c r="AM98" s="137"/>
      <c r="AN98" s="138" t="str">
        <f>IFERROR(IF((AO98+1)&lt;2,Alertas!$B$2&amp;TEXT(AO98,"0%")&amp;Alertas!$D$2, IF((AO98+1)=2,Alertas!$B$3,IF((AO98+1)&gt;2,Alertas!$B$4&amp;TEXT(AO98,"0%")&amp;Alertas!$D$4,AO98+1))),"Sin meta para el segundo trimestre")</f>
        <v>Sin meta para el segundo trimestre</v>
      </c>
      <c r="AO98" s="139" t="str">
        <f t="shared" si="2"/>
        <v>-</v>
      </c>
      <c r="AP98" s="138" t="str">
        <f t="shared" si="3"/>
        <v>Sin meta para el segundo trimestre.</v>
      </c>
      <c r="AQ98" s="140"/>
      <c r="AR98" s="141"/>
      <c r="AS98" s="142"/>
      <c r="AT98" s="142"/>
      <c r="AU98" s="143"/>
      <c r="AV98" s="144"/>
      <c r="AW98" s="145"/>
      <c r="AX98" s="140"/>
      <c r="AY98" s="141"/>
      <c r="AZ98" s="146"/>
      <c r="BA98" s="142"/>
      <c r="BB98" s="147"/>
      <c r="BC98" s="148"/>
      <c r="BD98" s="149"/>
      <c r="BE98" s="150"/>
      <c r="BF98" s="141"/>
      <c r="BG98" s="146"/>
      <c r="BH98" s="142"/>
      <c r="BI98" s="143"/>
      <c r="BJ98" s="148"/>
      <c r="BK98" s="149"/>
      <c r="BL98" s="151"/>
      <c r="BN98" s="85" t="str">
        <f t="shared" si="23"/>
        <v>-</v>
      </c>
      <c r="BP98" s="85"/>
    </row>
    <row r="99" ht="37.5" customHeight="1">
      <c r="A99" s="123"/>
      <c r="B99" s="124"/>
      <c r="C99" s="125"/>
      <c r="D99" s="126"/>
      <c r="E99" s="126"/>
      <c r="F99" s="126"/>
      <c r="G99" s="127"/>
      <c r="H99" s="126"/>
      <c r="I99" s="126"/>
      <c r="J99" s="126"/>
      <c r="K99" s="128"/>
      <c r="L99" s="128"/>
      <c r="M99" s="128"/>
      <c r="N99" s="129"/>
      <c r="O99" s="130"/>
      <c r="P99" s="131"/>
      <c r="Q99" s="132"/>
      <c r="R99" s="94"/>
      <c r="S99" s="131"/>
      <c r="T99" s="131"/>
      <c r="U99" s="131"/>
      <c r="V99" s="131"/>
      <c r="W99" s="133"/>
      <c r="X99" s="134"/>
      <c r="Y99" s="125"/>
      <c r="Z99" s="134"/>
      <c r="AA99" s="125"/>
      <c r="AB99" s="125"/>
      <c r="AC99" s="125"/>
      <c r="AD99" s="125"/>
      <c r="AE99" s="125"/>
      <c r="AF99" s="125"/>
      <c r="AG99" s="135"/>
      <c r="AH99" s="136"/>
      <c r="AI99" s="136"/>
      <c r="AJ99" s="136"/>
      <c r="AK99" s="136"/>
      <c r="AL99" s="136"/>
      <c r="AM99" s="137"/>
      <c r="AN99" s="138" t="str">
        <f>IFERROR(IF((AO99+1)&lt;2,Alertas!$B$2&amp;TEXT(AO99,"0%")&amp;Alertas!$D$2, IF((AO99+1)=2,Alertas!$B$3,IF((AO99+1)&gt;2,Alertas!$B$4&amp;TEXT(AO99,"0%")&amp;Alertas!$D$4,AO99+1))),"Sin meta para el segundo trimestre")</f>
        <v>Sin meta para el segundo trimestre</v>
      </c>
      <c r="AO99" s="139" t="str">
        <f t="shared" si="2"/>
        <v>-</v>
      </c>
      <c r="AP99" s="138" t="str">
        <f t="shared" si="3"/>
        <v>Sin meta para el segundo trimestre.</v>
      </c>
      <c r="AQ99" s="140"/>
      <c r="AR99" s="141"/>
      <c r="AS99" s="142"/>
      <c r="AT99" s="142"/>
      <c r="AU99" s="143"/>
      <c r="AV99" s="144"/>
      <c r="AW99" s="145"/>
      <c r="AX99" s="140"/>
      <c r="AY99" s="141"/>
      <c r="AZ99" s="146"/>
      <c r="BA99" s="142"/>
      <c r="BB99" s="147"/>
      <c r="BC99" s="148"/>
      <c r="BD99" s="149"/>
      <c r="BE99" s="150"/>
      <c r="BF99" s="141"/>
      <c r="BG99" s="146"/>
      <c r="BH99" s="142"/>
      <c r="BI99" s="143"/>
      <c r="BJ99" s="148"/>
      <c r="BK99" s="149"/>
      <c r="BL99" s="151"/>
      <c r="BN99" s="85" t="str">
        <f t="shared" si="23"/>
        <v>-</v>
      </c>
      <c r="BP99" s="85"/>
    </row>
    <row r="100" ht="37.5" customHeight="1">
      <c r="A100" s="123"/>
      <c r="B100" s="124"/>
      <c r="C100" s="125"/>
      <c r="D100" s="126"/>
      <c r="E100" s="126"/>
      <c r="F100" s="126"/>
      <c r="G100" s="127"/>
      <c r="H100" s="126"/>
      <c r="I100" s="126"/>
      <c r="J100" s="126"/>
      <c r="K100" s="128"/>
      <c r="L100" s="128"/>
      <c r="M100" s="128"/>
      <c r="N100" s="129"/>
      <c r="O100" s="130"/>
      <c r="P100" s="131"/>
      <c r="Q100" s="132"/>
      <c r="R100" s="94"/>
      <c r="S100" s="131"/>
      <c r="T100" s="131"/>
      <c r="U100" s="131"/>
      <c r="V100" s="131"/>
      <c r="W100" s="133"/>
      <c r="X100" s="134"/>
      <c r="Y100" s="125"/>
      <c r="Z100" s="134"/>
      <c r="AA100" s="125"/>
      <c r="AB100" s="125"/>
      <c r="AC100" s="125"/>
      <c r="AD100" s="125"/>
      <c r="AE100" s="125"/>
      <c r="AF100" s="125"/>
      <c r="AG100" s="135"/>
      <c r="AH100" s="136"/>
      <c r="AI100" s="136"/>
      <c r="AJ100" s="136"/>
      <c r="AK100" s="136"/>
      <c r="AL100" s="136"/>
      <c r="AM100" s="137"/>
      <c r="AN100" s="138" t="str">
        <f>IFERROR(IF((AO100+1)&lt;2,Alertas!$B$2&amp;TEXT(AO100,"0%")&amp;Alertas!$D$2, IF((AO100+1)=2,Alertas!$B$3,IF((AO100+1)&gt;2,Alertas!$B$4&amp;TEXT(AO100,"0%")&amp;Alertas!$D$4,AO100+1))),"Sin meta para el segundo trimestre")</f>
        <v>Sin meta para el segundo trimestre</v>
      </c>
      <c r="AO100" s="139" t="str">
        <f t="shared" si="2"/>
        <v>-</v>
      </c>
      <c r="AP100" s="138" t="str">
        <f t="shared" si="3"/>
        <v>Sin meta para el segundo trimestre.</v>
      </c>
      <c r="AQ100" s="140"/>
      <c r="AR100" s="141"/>
      <c r="AS100" s="142"/>
      <c r="AT100" s="142"/>
      <c r="AU100" s="143"/>
      <c r="AV100" s="144"/>
      <c r="AW100" s="145"/>
      <c r="AX100" s="140"/>
      <c r="AY100" s="141"/>
      <c r="AZ100" s="146"/>
      <c r="BA100" s="142"/>
      <c r="BB100" s="147"/>
      <c r="BC100" s="148"/>
      <c r="BD100" s="149"/>
      <c r="BE100" s="150"/>
      <c r="BF100" s="141"/>
      <c r="BG100" s="146"/>
      <c r="BH100" s="142"/>
      <c r="BI100" s="143"/>
      <c r="BJ100" s="148"/>
      <c r="BK100" s="149"/>
      <c r="BL100" s="151"/>
      <c r="BN100" s="85" t="str">
        <f t="shared" si="23"/>
        <v>-</v>
      </c>
      <c r="BP100" s="85"/>
    </row>
    <row r="101" ht="37.5" customHeight="1">
      <c r="A101" s="123"/>
      <c r="B101" s="124"/>
      <c r="C101" s="125"/>
      <c r="D101" s="126"/>
      <c r="E101" s="126"/>
      <c r="F101" s="126"/>
      <c r="G101" s="127"/>
      <c r="H101" s="126"/>
      <c r="I101" s="126"/>
      <c r="J101" s="126"/>
      <c r="K101" s="128"/>
      <c r="L101" s="128"/>
      <c r="M101" s="128"/>
      <c r="N101" s="129"/>
      <c r="O101" s="130"/>
      <c r="P101" s="131"/>
      <c r="Q101" s="132"/>
      <c r="R101" s="94"/>
      <c r="S101" s="131"/>
      <c r="T101" s="131"/>
      <c r="U101" s="131"/>
      <c r="V101" s="131"/>
      <c r="W101" s="133"/>
      <c r="X101" s="134"/>
      <c r="Y101" s="125"/>
      <c r="Z101" s="134"/>
      <c r="AA101" s="125"/>
      <c r="AB101" s="125"/>
      <c r="AC101" s="125"/>
      <c r="AD101" s="125"/>
      <c r="AE101" s="125"/>
      <c r="AF101" s="125"/>
      <c r="AG101" s="135"/>
      <c r="AH101" s="136"/>
      <c r="AI101" s="136"/>
      <c r="AJ101" s="136"/>
      <c r="AK101" s="136"/>
      <c r="AL101" s="136"/>
      <c r="AM101" s="137"/>
      <c r="AN101" s="138" t="str">
        <f>IFERROR(IF((AO101+1)&lt;2,Alertas!$B$2&amp;TEXT(AO101,"0%")&amp;Alertas!$D$2, IF((AO101+1)=2,Alertas!$B$3,IF((AO101+1)&gt;2,Alertas!$B$4&amp;TEXT(AO101,"0%")&amp;Alertas!$D$4,AO101+1))),"Sin meta para el segundo trimestre")</f>
        <v>Sin meta para el segundo trimestre</v>
      </c>
      <c r="AO101" s="139" t="str">
        <f t="shared" si="2"/>
        <v>-</v>
      </c>
      <c r="AP101" s="138" t="str">
        <f t="shared" si="3"/>
        <v>Sin meta para el segundo trimestre.</v>
      </c>
      <c r="AQ101" s="140"/>
      <c r="AR101" s="141"/>
      <c r="AS101" s="142"/>
      <c r="AT101" s="142"/>
      <c r="AU101" s="143"/>
      <c r="AV101" s="144"/>
      <c r="AW101" s="145"/>
      <c r="AX101" s="140"/>
      <c r="AY101" s="141"/>
      <c r="AZ101" s="146"/>
      <c r="BA101" s="142"/>
      <c r="BB101" s="147"/>
      <c r="BC101" s="148"/>
      <c r="BD101" s="149"/>
      <c r="BE101" s="150"/>
      <c r="BF101" s="141"/>
      <c r="BG101" s="146"/>
      <c r="BH101" s="142"/>
      <c r="BI101" s="143"/>
      <c r="BJ101" s="148"/>
      <c r="BK101" s="149"/>
      <c r="BL101" s="151"/>
      <c r="BN101" s="85" t="str">
        <f t="shared" si="23"/>
        <v>-</v>
      </c>
      <c r="BP101" s="85"/>
    </row>
    <row r="102" ht="37.5" customHeight="1">
      <c r="A102" s="123"/>
      <c r="B102" s="124"/>
      <c r="C102" s="125"/>
      <c r="D102" s="126"/>
      <c r="E102" s="126"/>
      <c r="F102" s="126"/>
      <c r="G102" s="127"/>
      <c r="H102" s="126"/>
      <c r="I102" s="126"/>
      <c r="J102" s="126"/>
      <c r="K102" s="128"/>
      <c r="L102" s="128"/>
      <c r="M102" s="128"/>
      <c r="N102" s="129"/>
      <c r="O102" s="130"/>
      <c r="P102" s="131"/>
      <c r="Q102" s="132"/>
      <c r="R102" s="94"/>
      <c r="S102" s="131"/>
      <c r="T102" s="131"/>
      <c r="U102" s="131"/>
      <c r="V102" s="131"/>
      <c r="W102" s="133"/>
      <c r="X102" s="134"/>
      <c r="Y102" s="125"/>
      <c r="Z102" s="134"/>
      <c r="AA102" s="125"/>
      <c r="AB102" s="125"/>
      <c r="AC102" s="125"/>
      <c r="AD102" s="125"/>
      <c r="AE102" s="125"/>
      <c r="AF102" s="125"/>
      <c r="AG102" s="135"/>
      <c r="AH102" s="136"/>
      <c r="AI102" s="136"/>
      <c r="AJ102" s="136"/>
      <c r="AK102" s="136"/>
      <c r="AL102" s="136"/>
      <c r="AM102" s="137"/>
      <c r="AN102" s="138" t="str">
        <f>IFERROR(IF((AO102+1)&lt;2,Alertas!$B$2&amp;TEXT(AO102,"0%")&amp;Alertas!$D$2, IF((AO102+1)=2,Alertas!$B$3,IF((AO102+1)&gt;2,Alertas!$B$4&amp;TEXT(AO102,"0%")&amp;Alertas!$D$4,AO102+1))),"Sin meta para el segundo trimestre")</f>
        <v>Sin meta para el segundo trimestre</v>
      </c>
      <c r="AO102" s="139" t="str">
        <f t="shared" si="2"/>
        <v>-</v>
      </c>
      <c r="AP102" s="138" t="str">
        <f t="shared" si="3"/>
        <v>Sin meta para el segundo trimestre.</v>
      </c>
      <c r="AQ102" s="140"/>
      <c r="AR102" s="141"/>
      <c r="AS102" s="142"/>
      <c r="AT102" s="142"/>
      <c r="AU102" s="143"/>
      <c r="AV102" s="144"/>
      <c r="AW102" s="145"/>
      <c r="AX102" s="140"/>
      <c r="AY102" s="141"/>
      <c r="AZ102" s="146"/>
      <c r="BA102" s="142"/>
      <c r="BB102" s="147"/>
      <c r="BC102" s="148"/>
      <c r="BD102" s="149"/>
      <c r="BE102" s="150"/>
      <c r="BF102" s="141"/>
      <c r="BG102" s="146"/>
      <c r="BH102" s="142"/>
      <c r="BI102" s="143"/>
      <c r="BJ102" s="148"/>
      <c r="BK102" s="149"/>
      <c r="BL102" s="151"/>
      <c r="BN102" s="85" t="str">
        <f t="shared" si="23"/>
        <v>-</v>
      </c>
      <c r="BP102" s="85"/>
    </row>
    <row r="103" ht="37.5" customHeight="1">
      <c r="A103" s="123"/>
      <c r="B103" s="124"/>
      <c r="C103" s="125"/>
      <c r="D103" s="126"/>
      <c r="E103" s="126"/>
      <c r="F103" s="126"/>
      <c r="G103" s="127"/>
      <c r="H103" s="126"/>
      <c r="I103" s="126"/>
      <c r="J103" s="126"/>
      <c r="K103" s="128"/>
      <c r="L103" s="128"/>
      <c r="M103" s="128"/>
      <c r="N103" s="129"/>
      <c r="O103" s="130"/>
      <c r="P103" s="131"/>
      <c r="Q103" s="132"/>
      <c r="R103" s="94"/>
      <c r="S103" s="131"/>
      <c r="T103" s="131"/>
      <c r="U103" s="131"/>
      <c r="V103" s="131"/>
      <c r="W103" s="133"/>
      <c r="X103" s="134"/>
      <c r="Y103" s="125"/>
      <c r="Z103" s="134"/>
      <c r="AA103" s="125"/>
      <c r="AB103" s="125"/>
      <c r="AC103" s="125"/>
      <c r="AD103" s="125"/>
      <c r="AE103" s="125"/>
      <c r="AF103" s="125"/>
      <c r="AG103" s="135"/>
      <c r="AH103" s="136"/>
      <c r="AI103" s="136"/>
      <c r="AJ103" s="136"/>
      <c r="AK103" s="136"/>
      <c r="AL103" s="136"/>
      <c r="AM103" s="137"/>
      <c r="AN103" s="138" t="str">
        <f>IFERROR(IF((AO103+1)&lt;2,Alertas!$B$2&amp;TEXT(AO103,"0%")&amp;Alertas!$D$2, IF((AO103+1)=2,Alertas!$B$3,IF((AO103+1)&gt;2,Alertas!$B$4&amp;TEXT(AO103,"0%")&amp;Alertas!$D$4,AO103+1))),"Sin meta para el segundo trimestre")</f>
        <v>Sin meta para el segundo trimestre</v>
      </c>
      <c r="AO103" s="139" t="str">
        <f t="shared" si="2"/>
        <v>-</v>
      </c>
      <c r="AP103" s="138" t="str">
        <f t="shared" si="3"/>
        <v>Sin meta para el segundo trimestre.</v>
      </c>
      <c r="AQ103" s="140"/>
      <c r="AR103" s="141"/>
      <c r="AS103" s="142"/>
      <c r="AT103" s="142"/>
      <c r="AU103" s="143"/>
      <c r="AV103" s="144"/>
      <c r="AW103" s="145"/>
      <c r="AX103" s="140"/>
      <c r="AY103" s="141"/>
      <c r="AZ103" s="146"/>
      <c r="BA103" s="142"/>
      <c r="BB103" s="147"/>
      <c r="BC103" s="148"/>
      <c r="BD103" s="149"/>
      <c r="BE103" s="150"/>
      <c r="BF103" s="141"/>
      <c r="BG103" s="146"/>
      <c r="BH103" s="142"/>
      <c r="BI103" s="143"/>
      <c r="BJ103" s="148"/>
      <c r="BK103" s="149"/>
      <c r="BL103" s="151"/>
      <c r="BN103" s="85" t="str">
        <f t="shared" si="23"/>
        <v>-</v>
      </c>
      <c r="BP103" s="85"/>
    </row>
    <row r="104" ht="37.5" customHeight="1">
      <c r="A104" s="123"/>
      <c r="B104" s="124"/>
      <c r="C104" s="125"/>
      <c r="D104" s="126"/>
      <c r="E104" s="126"/>
      <c r="F104" s="126"/>
      <c r="G104" s="127"/>
      <c r="H104" s="126"/>
      <c r="I104" s="126"/>
      <c r="J104" s="126"/>
      <c r="K104" s="128"/>
      <c r="L104" s="128"/>
      <c r="M104" s="128"/>
      <c r="N104" s="129"/>
      <c r="O104" s="130"/>
      <c r="P104" s="131"/>
      <c r="Q104" s="132"/>
      <c r="R104" s="94"/>
      <c r="S104" s="131"/>
      <c r="T104" s="131"/>
      <c r="U104" s="131"/>
      <c r="V104" s="131"/>
      <c r="W104" s="133"/>
      <c r="X104" s="134"/>
      <c r="Y104" s="125"/>
      <c r="Z104" s="134"/>
      <c r="AA104" s="125"/>
      <c r="AB104" s="125"/>
      <c r="AC104" s="125"/>
      <c r="AD104" s="125"/>
      <c r="AE104" s="125"/>
      <c r="AF104" s="125"/>
      <c r="AG104" s="157"/>
      <c r="AH104" s="136"/>
      <c r="AI104" s="136"/>
      <c r="AJ104" s="136"/>
      <c r="AK104" s="136"/>
      <c r="AL104" s="136"/>
      <c r="AM104" s="137"/>
      <c r="AN104" s="138" t="str">
        <f>IFERROR(IF((AO104+1)&lt;2,Alertas!$B$2&amp;TEXT(AO104,"0%")&amp;Alertas!$D$2, IF((AO104+1)=2,Alertas!$B$3,IF((AO104+1)&gt;2,Alertas!$B$4&amp;TEXT(AO104,"0%")&amp;Alertas!$D$4,AO104+1))),"Sin meta para el segundo trimestre")</f>
        <v>Sin meta para el segundo trimestre</v>
      </c>
      <c r="AO104" s="139" t="str">
        <f t="shared" si="2"/>
        <v>-</v>
      </c>
      <c r="AP104" s="138" t="str">
        <f t="shared" si="3"/>
        <v>Sin meta para el segundo trimestre.</v>
      </c>
      <c r="AQ104" s="140"/>
      <c r="AR104" s="141"/>
      <c r="AS104" s="142"/>
      <c r="AT104" s="142"/>
      <c r="AU104" s="143"/>
      <c r="AV104" s="144"/>
      <c r="AW104" s="145"/>
      <c r="AX104" s="140"/>
      <c r="AY104" s="141"/>
      <c r="AZ104" s="146"/>
      <c r="BA104" s="142"/>
      <c r="BB104" s="147"/>
      <c r="BC104" s="148"/>
      <c r="BD104" s="149"/>
      <c r="BE104" s="150"/>
      <c r="BF104" s="141"/>
      <c r="BG104" s="146"/>
      <c r="BH104" s="142"/>
      <c r="BI104" s="143"/>
      <c r="BJ104" s="148"/>
      <c r="BK104" s="149"/>
      <c r="BL104" s="151"/>
      <c r="BN104" s="85" t="str">
        <f t="shared" si="23"/>
        <v>-</v>
      </c>
      <c r="BP104" s="85"/>
    </row>
    <row r="105" ht="37.5" customHeight="1">
      <c r="A105" s="123"/>
      <c r="B105" s="124"/>
      <c r="C105" s="125"/>
      <c r="D105" s="126"/>
      <c r="E105" s="126"/>
      <c r="F105" s="126"/>
      <c r="G105" s="127"/>
      <c r="H105" s="126"/>
      <c r="I105" s="126"/>
      <c r="J105" s="126"/>
      <c r="K105" s="128"/>
      <c r="L105" s="128"/>
      <c r="M105" s="128"/>
      <c r="N105" s="129"/>
      <c r="O105" s="130"/>
      <c r="P105" s="131"/>
      <c r="Q105" s="132"/>
      <c r="R105" s="94"/>
      <c r="S105" s="131"/>
      <c r="T105" s="131"/>
      <c r="U105" s="131"/>
      <c r="V105" s="131"/>
      <c r="W105" s="133"/>
      <c r="X105" s="134"/>
      <c r="Y105" s="125"/>
      <c r="Z105" s="134"/>
      <c r="AA105" s="125"/>
      <c r="AB105" s="125"/>
      <c r="AC105" s="125"/>
      <c r="AD105" s="125"/>
      <c r="AE105" s="125"/>
      <c r="AF105" s="125"/>
      <c r="AG105" s="157"/>
      <c r="AH105" s="136"/>
      <c r="AI105" s="136"/>
      <c r="AJ105" s="136"/>
      <c r="AK105" s="136"/>
      <c r="AL105" s="136"/>
      <c r="AM105" s="137"/>
      <c r="AN105" s="138" t="str">
        <f>IFERROR(IF((AO105+1)&lt;2,Alertas!$B$2&amp;TEXT(AO105,"0%")&amp;Alertas!$D$2, IF((AO105+1)=2,Alertas!$B$3,IF((AO105+1)&gt;2,Alertas!$B$4&amp;TEXT(AO105,"0%")&amp;Alertas!$D$4,AO105+1))),"Sin meta para el segundo trimestre")</f>
        <v>Sin meta para el segundo trimestre</v>
      </c>
      <c r="AO105" s="139" t="str">
        <f t="shared" si="2"/>
        <v>-</v>
      </c>
      <c r="AP105" s="138" t="str">
        <f t="shared" si="3"/>
        <v>Sin meta para el segundo trimestre.</v>
      </c>
      <c r="AQ105" s="140"/>
      <c r="AR105" s="141"/>
      <c r="AS105" s="142"/>
      <c r="AT105" s="142"/>
      <c r="AU105" s="143"/>
      <c r="AV105" s="144"/>
      <c r="AW105" s="145"/>
      <c r="AX105" s="140"/>
      <c r="AY105" s="141"/>
      <c r="AZ105" s="146"/>
      <c r="BA105" s="142"/>
      <c r="BB105" s="147"/>
      <c r="BC105" s="148"/>
      <c r="BD105" s="149"/>
      <c r="BE105" s="150"/>
      <c r="BF105" s="141"/>
      <c r="BG105" s="146"/>
      <c r="BH105" s="142"/>
      <c r="BI105" s="143"/>
      <c r="BJ105" s="148"/>
      <c r="BK105" s="149"/>
      <c r="BL105" s="151"/>
      <c r="BN105" s="85" t="str">
        <f t="shared" si="23"/>
        <v>-</v>
      </c>
      <c r="BP105" s="85"/>
    </row>
    <row r="106" ht="37.5" customHeight="1">
      <c r="A106" s="123"/>
      <c r="B106" s="124"/>
      <c r="C106" s="125"/>
      <c r="D106" s="126"/>
      <c r="E106" s="126"/>
      <c r="F106" s="126"/>
      <c r="G106" s="127"/>
      <c r="H106" s="126"/>
      <c r="I106" s="126"/>
      <c r="J106" s="126"/>
      <c r="K106" s="128"/>
      <c r="L106" s="128"/>
      <c r="M106" s="128"/>
      <c r="N106" s="129"/>
      <c r="O106" s="130"/>
      <c r="P106" s="131"/>
      <c r="Q106" s="132"/>
      <c r="R106" s="94"/>
      <c r="S106" s="131"/>
      <c r="T106" s="131"/>
      <c r="U106" s="131"/>
      <c r="V106" s="131"/>
      <c r="W106" s="133"/>
      <c r="X106" s="134"/>
      <c r="Y106" s="125"/>
      <c r="Z106" s="134"/>
      <c r="AA106" s="125"/>
      <c r="AB106" s="125"/>
      <c r="AC106" s="125"/>
      <c r="AD106" s="125"/>
      <c r="AE106" s="125"/>
      <c r="AF106" s="125"/>
      <c r="AG106" s="157"/>
      <c r="AH106" s="136"/>
      <c r="AI106" s="136"/>
      <c r="AJ106" s="136"/>
      <c r="AK106" s="136"/>
      <c r="AL106" s="136"/>
      <c r="AM106" s="137"/>
      <c r="AN106" s="138" t="str">
        <f>IFERROR(IF((AO106+1)&lt;2,Alertas!$B$2&amp;TEXT(AO106,"0%")&amp;Alertas!$D$2, IF((AO106+1)=2,Alertas!$B$3,IF((AO106+1)&gt;2,Alertas!$B$4&amp;TEXT(AO106,"0%")&amp;Alertas!$D$4,AO106+1))),"Sin meta para el segundo trimestre")</f>
        <v>Sin meta para el segundo trimestre</v>
      </c>
      <c r="AO106" s="139" t="str">
        <f t="shared" si="2"/>
        <v>-</v>
      </c>
      <c r="AP106" s="138" t="str">
        <f t="shared" si="3"/>
        <v>Sin meta para el segundo trimestre.</v>
      </c>
      <c r="AQ106" s="140"/>
      <c r="AR106" s="141"/>
      <c r="AS106" s="142"/>
      <c r="AT106" s="142"/>
      <c r="AU106" s="143"/>
      <c r="AV106" s="144"/>
      <c r="AW106" s="145"/>
      <c r="AX106" s="140"/>
      <c r="AY106" s="141"/>
      <c r="AZ106" s="146"/>
      <c r="BA106" s="142"/>
      <c r="BB106" s="147"/>
      <c r="BC106" s="148"/>
      <c r="BD106" s="149"/>
      <c r="BE106" s="150"/>
      <c r="BF106" s="141"/>
      <c r="BG106" s="146"/>
      <c r="BH106" s="142"/>
      <c r="BI106" s="143"/>
      <c r="BJ106" s="148"/>
      <c r="BK106" s="149"/>
      <c r="BL106" s="151"/>
      <c r="BN106" s="85" t="str">
        <f t="shared" si="23"/>
        <v>-</v>
      </c>
      <c r="BP106" s="85"/>
    </row>
    <row r="107" ht="37.5" customHeight="1">
      <c r="A107" s="123"/>
      <c r="B107" s="124"/>
      <c r="C107" s="125"/>
      <c r="D107" s="126"/>
      <c r="E107" s="126"/>
      <c r="F107" s="126"/>
      <c r="G107" s="127"/>
      <c r="H107" s="126"/>
      <c r="I107" s="126"/>
      <c r="J107" s="126"/>
      <c r="K107" s="128"/>
      <c r="L107" s="128"/>
      <c r="M107" s="128"/>
      <c r="N107" s="129"/>
      <c r="O107" s="130"/>
      <c r="P107" s="131"/>
      <c r="Q107" s="132"/>
      <c r="R107" s="94"/>
      <c r="S107" s="131"/>
      <c r="T107" s="131"/>
      <c r="U107" s="131"/>
      <c r="V107" s="131"/>
      <c r="W107" s="133"/>
      <c r="X107" s="134"/>
      <c r="Y107" s="125"/>
      <c r="Z107" s="134"/>
      <c r="AA107" s="125"/>
      <c r="AB107" s="125"/>
      <c r="AC107" s="125"/>
      <c r="AD107" s="125"/>
      <c r="AE107" s="125"/>
      <c r="AF107" s="125"/>
      <c r="AG107" s="157"/>
      <c r="AH107" s="136"/>
      <c r="AI107" s="136"/>
      <c r="AJ107" s="136"/>
      <c r="AK107" s="136"/>
      <c r="AL107" s="136"/>
      <c r="AM107" s="137"/>
      <c r="AN107" s="138" t="str">
        <f>IFERROR(IF((AO107+1)&lt;2,Alertas!$B$2&amp;TEXT(AO107,"0%")&amp;Alertas!$D$2, IF((AO107+1)=2,Alertas!$B$3,IF((AO107+1)&gt;2,Alertas!$B$4&amp;TEXT(AO107,"0%")&amp;Alertas!$D$4,AO107+1))),"Sin meta para el segundo trimestre")</f>
        <v>Sin meta para el segundo trimestre</v>
      </c>
      <c r="AO107" s="139" t="str">
        <f t="shared" si="2"/>
        <v>-</v>
      </c>
      <c r="AP107" s="138" t="str">
        <f t="shared" si="3"/>
        <v>Sin meta para el segundo trimestre.</v>
      </c>
      <c r="AQ107" s="140"/>
      <c r="AR107" s="141"/>
      <c r="AS107" s="142"/>
      <c r="AT107" s="142"/>
      <c r="AU107" s="143"/>
      <c r="AV107" s="144"/>
      <c r="AW107" s="145"/>
      <c r="AX107" s="140"/>
      <c r="AY107" s="141"/>
      <c r="AZ107" s="146"/>
      <c r="BA107" s="142"/>
      <c r="BB107" s="147"/>
      <c r="BC107" s="148"/>
      <c r="BD107" s="149"/>
      <c r="BE107" s="150"/>
      <c r="BF107" s="141"/>
      <c r="BG107" s="146"/>
      <c r="BH107" s="142"/>
      <c r="BI107" s="143"/>
      <c r="BJ107" s="148"/>
      <c r="BK107" s="149"/>
      <c r="BL107" s="151"/>
      <c r="BN107" s="85" t="str">
        <f t="shared" si="23"/>
        <v>-</v>
      </c>
      <c r="BP107" s="85"/>
    </row>
    <row r="108" ht="37.5" customHeight="1">
      <c r="A108" s="123"/>
      <c r="B108" s="124"/>
      <c r="C108" s="125"/>
      <c r="D108" s="126"/>
      <c r="E108" s="126"/>
      <c r="F108" s="126"/>
      <c r="G108" s="127"/>
      <c r="H108" s="126"/>
      <c r="I108" s="126"/>
      <c r="J108" s="126"/>
      <c r="K108" s="128"/>
      <c r="L108" s="128"/>
      <c r="M108" s="128"/>
      <c r="N108" s="129"/>
      <c r="O108" s="130"/>
      <c r="P108" s="131"/>
      <c r="Q108" s="132"/>
      <c r="R108" s="94"/>
      <c r="S108" s="131"/>
      <c r="T108" s="131"/>
      <c r="U108" s="131"/>
      <c r="V108" s="131"/>
      <c r="W108" s="133"/>
      <c r="X108" s="134"/>
      <c r="Y108" s="125"/>
      <c r="Z108" s="134"/>
      <c r="AA108" s="125"/>
      <c r="AB108" s="125"/>
      <c r="AC108" s="125"/>
      <c r="AD108" s="125"/>
      <c r="AE108" s="125"/>
      <c r="AF108" s="125"/>
      <c r="AG108" s="157"/>
      <c r="AH108" s="136"/>
      <c r="AI108" s="136"/>
      <c r="AJ108" s="136"/>
      <c r="AK108" s="136"/>
      <c r="AL108" s="136"/>
      <c r="AM108" s="137"/>
      <c r="AN108" s="138" t="str">
        <f>IFERROR(IF((AO108+1)&lt;2,Alertas!$B$2&amp;TEXT(AO108,"0%")&amp;Alertas!$D$2, IF((AO108+1)=2,Alertas!$B$3,IF((AO108+1)&gt;2,Alertas!$B$4&amp;TEXT(AO108,"0%")&amp;Alertas!$D$4,AO108+1))),"Sin meta para el segundo trimestre")</f>
        <v>Sin meta para el segundo trimestre</v>
      </c>
      <c r="AO108" s="139" t="str">
        <f t="shared" si="2"/>
        <v>-</v>
      </c>
      <c r="AP108" s="138" t="str">
        <f t="shared" si="3"/>
        <v>Sin meta para el segundo trimestre.</v>
      </c>
      <c r="AQ108" s="140"/>
      <c r="AR108" s="141"/>
      <c r="AS108" s="142"/>
      <c r="AT108" s="142"/>
      <c r="AU108" s="143"/>
      <c r="AV108" s="144"/>
      <c r="AW108" s="145"/>
      <c r="AX108" s="140"/>
      <c r="AY108" s="141"/>
      <c r="AZ108" s="146"/>
      <c r="BA108" s="142"/>
      <c r="BB108" s="147"/>
      <c r="BC108" s="148"/>
      <c r="BD108" s="149"/>
      <c r="BE108" s="150"/>
      <c r="BF108" s="141"/>
      <c r="BG108" s="146"/>
      <c r="BH108" s="142"/>
      <c r="BI108" s="143"/>
      <c r="BJ108" s="148"/>
      <c r="BK108" s="149"/>
      <c r="BL108" s="151"/>
      <c r="BN108" s="85" t="str">
        <f t="shared" si="23"/>
        <v>-</v>
      </c>
      <c r="BP108" s="85"/>
    </row>
    <row r="109" ht="37.5" customHeight="1">
      <c r="A109" s="123"/>
      <c r="B109" s="124"/>
      <c r="C109" s="125"/>
      <c r="D109" s="126"/>
      <c r="E109" s="126"/>
      <c r="F109" s="126"/>
      <c r="G109" s="127"/>
      <c r="H109" s="126"/>
      <c r="I109" s="126"/>
      <c r="J109" s="126"/>
      <c r="K109" s="128"/>
      <c r="L109" s="128"/>
      <c r="M109" s="128"/>
      <c r="N109" s="129"/>
      <c r="O109" s="130"/>
      <c r="P109" s="131"/>
      <c r="Q109" s="132"/>
      <c r="R109" s="94"/>
      <c r="S109" s="131"/>
      <c r="T109" s="131"/>
      <c r="U109" s="131"/>
      <c r="V109" s="131"/>
      <c r="W109" s="133"/>
      <c r="X109" s="134"/>
      <c r="Y109" s="125"/>
      <c r="Z109" s="134"/>
      <c r="AA109" s="125"/>
      <c r="AB109" s="125"/>
      <c r="AC109" s="125"/>
      <c r="AD109" s="125"/>
      <c r="AE109" s="125"/>
      <c r="AF109" s="125"/>
      <c r="AG109" s="157"/>
      <c r="AH109" s="136"/>
      <c r="AI109" s="136"/>
      <c r="AJ109" s="136"/>
      <c r="AK109" s="136"/>
      <c r="AL109" s="136"/>
      <c r="AM109" s="137"/>
      <c r="AN109" s="138" t="str">
        <f>IFERROR(IF((AO109+1)&lt;2,Alertas!$B$2&amp;TEXT(AO109,"0%")&amp;Alertas!$D$2, IF((AO109+1)=2,Alertas!$B$3,IF((AO109+1)&gt;2,Alertas!$B$4&amp;TEXT(AO109,"0%")&amp;Alertas!$D$4,AO109+1))),"Sin meta para el segundo trimestre")</f>
        <v>Sin meta para el segundo trimestre</v>
      </c>
      <c r="AO109" s="139" t="str">
        <f t="shared" si="2"/>
        <v>-</v>
      </c>
      <c r="AP109" s="138" t="str">
        <f t="shared" si="3"/>
        <v>Sin meta para el segundo trimestre.</v>
      </c>
      <c r="AQ109" s="140"/>
      <c r="AR109" s="141"/>
      <c r="AS109" s="142"/>
      <c r="AT109" s="142"/>
      <c r="AU109" s="143"/>
      <c r="AV109" s="144"/>
      <c r="AW109" s="145"/>
      <c r="AX109" s="140"/>
      <c r="AY109" s="141"/>
      <c r="AZ109" s="146"/>
      <c r="BA109" s="142"/>
      <c r="BB109" s="147"/>
      <c r="BC109" s="148"/>
      <c r="BD109" s="149"/>
      <c r="BE109" s="150"/>
      <c r="BF109" s="141"/>
      <c r="BG109" s="146"/>
      <c r="BH109" s="142"/>
      <c r="BI109" s="143"/>
      <c r="BJ109" s="148"/>
      <c r="BK109" s="149"/>
      <c r="BL109" s="151"/>
      <c r="BN109" s="85" t="str">
        <f t="shared" si="23"/>
        <v>-</v>
      </c>
      <c r="BP109" s="85"/>
    </row>
    <row r="110" ht="37.5" customHeight="1">
      <c r="A110" s="123"/>
      <c r="B110" s="124"/>
      <c r="C110" s="125"/>
      <c r="D110" s="126"/>
      <c r="E110" s="126"/>
      <c r="F110" s="126"/>
      <c r="G110" s="127"/>
      <c r="H110" s="126"/>
      <c r="I110" s="126"/>
      <c r="J110" s="126"/>
      <c r="K110" s="128"/>
      <c r="L110" s="128"/>
      <c r="M110" s="128"/>
      <c r="N110" s="129"/>
      <c r="O110" s="130"/>
      <c r="P110" s="131"/>
      <c r="Q110" s="132"/>
      <c r="R110" s="94"/>
      <c r="S110" s="131"/>
      <c r="T110" s="131"/>
      <c r="U110" s="131"/>
      <c r="V110" s="131"/>
      <c r="W110" s="133"/>
      <c r="X110" s="134"/>
      <c r="Y110" s="125"/>
      <c r="Z110" s="134"/>
      <c r="AA110" s="125"/>
      <c r="AB110" s="125"/>
      <c r="AC110" s="125"/>
      <c r="AD110" s="125"/>
      <c r="AE110" s="125"/>
      <c r="AF110" s="125"/>
      <c r="AG110" s="157"/>
      <c r="AH110" s="136"/>
      <c r="AI110" s="136"/>
      <c r="AJ110" s="136"/>
      <c r="AK110" s="136"/>
      <c r="AL110" s="136"/>
      <c r="AM110" s="137"/>
      <c r="AN110" s="138" t="str">
        <f>IFERROR(IF((AO110+1)&lt;2,Alertas!$B$2&amp;TEXT(AO110,"0%")&amp;Alertas!$D$2, IF((AO110+1)=2,Alertas!$B$3,IF((AO110+1)&gt;2,Alertas!$B$4&amp;TEXT(AO110,"0%")&amp;Alertas!$D$4,AO110+1))),"Sin meta para el segundo trimestre")</f>
        <v>Sin meta para el segundo trimestre</v>
      </c>
      <c r="AO110" s="139" t="str">
        <f t="shared" si="2"/>
        <v>-</v>
      </c>
      <c r="AP110" s="138" t="str">
        <f t="shared" si="3"/>
        <v>Sin meta para el segundo trimestre.</v>
      </c>
      <c r="AQ110" s="140"/>
      <c r="AR110" s="141"/>
      <c r="AS110" s="142"/>
      <c r="AT110" s="142"/>
      <c r="AU110" s="143"/>
      <c r="AV110" s="144"/>
      <c r="AW110" s="145"/>
      <c r="AX110" s="140"/>
      <c r="AY110" s="141"/>
      <c r="AZ110" s="146"/>
      <c r="BA110" s="142"/>
      <c r="BB110" s="147"/>
      <c r="BC110" s="148"/>
      <c r="BD110" s="149"/>
      <c r="BE110" s="150"/>
      <c r="BF110" s="141"/>
      <c r="BG110" s="146"/>
      <c r="BH110" s="142"/>
      <c r="BI110" s="143"/>
      <c r="BJ110" s="148"/>
      <c r="BK110" s="149"/>
      <c r="BL110" s="151"/>
      <c r="BN110" s="85" t="str">
        <f t="shared" si="23"/>
        <v>-</v>
      </c>
      <c r="BP110" s="85"/>
    </row>
    <row r="111" ht="37.5" customHeight="1">
      <c r="A111" s="123"/>
      <c r="B111" s="124"/>
      <c r="C111" s="125"/>
      <c r="D111" s="126"/>
      <c r="E111" s="126"/>
      <c r="F111" s="126"/>
      <c r="G111" s="127"/>
      <c r="H111" s="126"/>
      <c r="I111" s="126"/>
      <c r="J111" s="126"/>
      <c r="K111" s="128"/>
      <c r="L111" s="128"/>
      <c r="M111" s="128"/>
      <c r="N111" s="129"/>
      <c r="O111" s="130"/>
      <c r="P111" s="131"/>
      <c r="Q111" s="132"/>
      <c r="R111" s="94"/>
      <c r="S111" s="131"/>
      <c r="T111" s="131"/>
      <c r="U111" s="131"/>
      <c r="V111" s="131"/>
      <c r="W111" s="133"/>
      <c r="X111" s="134"/>
      <c r="Y111" s="125"/>
      <c r="Z111" s="134"/>
      <c r="AA111" s="125"/>
      <c r="AB111" s="125"/>
      <c r="AC111" s="125"/>
      <c r="AD111" s="125"/>
      <c r="AE111" s="125"/>
      <c r="AF111" s="125"/>
      <c r="AG111" s="157"/>
      <c r="AH111" s="136"/>
      <c r="AI111" s="136"/>
      <c r="AJ111" s="136"/>
      <c r="AK111" s="136"/>
      <c r="AL111" s="136"/>
      <c r="AM111" s="137"/>
      <c r="AN111" s="138" t="str">
        <f>IFERROR(IF((AO111+1)&lt;2,Alertas!$B$2&amp;TEXT(AO111,"0%")&amp;Alertas!$D$2, IF((AO111+1)=2,Alertas!$B$3,IF((AO111+1)&gt;2,Alertas!$B$4&amp;TEXT(AO111,"0%")&amp;Alertas!$D$4,AO111+1))),"Sin meta para el segundo trimestre")</f>
        <v>Sin meta para el segundo trimestre</v>
      </c>
      <c r="AO111" s="139" t="str">
        <f t="shared" si="2"/>
        <v>-</v>
      </c>
      <c r="AP111" s="138" t="str">
        <f t="shared" si="3"/>
        <v>Sin meta para el segundo trimestre.</v>
      </c>
      <c r="AQ111" s="140"/>
      <c r="AR111" s="141"/>
      <c r="AS111" s="142"/>
      <c r="AT111" s="142"/>
      <c r="AU111" s="143"/>
      <c r="AV111" s="144"/>
      <c r="AW111" s="145"/>
      <c r="AX111" s="140"/>
      <c r="AY111" s="141"/>
      <c r="AZ111" s="146"/>
      <c r="BA111" s="142"/>
      <c r="BB111" s="147"/>
      <c r="BC111" s="148"/>
      <c r="BD111" s="149"/>
      <c r="BE111" s="150"/>
      <c r="BF111" s="141"/>
      <c r="BG111" s="146"/>
      <c r="BH111" s="142"/>
      <c r="BI111" s="143"/>
      <c r="BJ111" s="148"/>
      <c r="BK111" s="149"/>
      <c r="BL111" s="151"/>
      <c r="BN111" s="85" t="str">
        <f t="shared" si="23"/>
        <v>-</v>
      </c>
      <c r="BP111" s="85"/>
    </row>
    <row r="112" ht="37.5" customHeight="1">
      <c r="A112" s="123"/>
      <c r="B112" s="124"/>
      <c r="C112" s="125"/>
      <c r="D112" s="126"/>
      <c r="E112" s="126"/>
      <c r="F112" s="126"/>
      <c r="G112" s="127"/>
      <c r="H112" s="126"/>
      <c r="I112" s="126"/>
      <c r="J112" s="126"/>
      <c r="K112" s="128"/>
      <c r="L112" s="128"/>
      <c r="M112" s="128"/>
      <c r="N112" s="129"/>
      <c r="O112" s="130"/>
      <c r="P112" s="131"/>
      <c r="Q112" s="132"/>
      <c r="R112" s="94"/>
      <c r="S112" s="131"/>
      <c r="T112" s="131"/>
      <c r="U112" s="131"/>
      <c r="V112" s="131"/>
      <c r="W112" s="133"/>
      <c r="X112" s="134"/>
      <c r="Y112" s="125"/>
      <c r="Z112" s="134"/>
      <c r="AA112" s="125"/>
      <c r="AB112" s="125"/>
      <c r="AC112" s="125"/>
      <c r="AD112" s="125"/>
      <c r="AE112" s="125"/>
      <c r="AF112" s="125"/>
      <c r="AG112" s="157"/>
      <c r="AH112" s="136"/>
      <c r="AI112" s="136"/>
      <c r="AJ112" s="136"/>
      <c r="AK112" s="136"/>
      <c r="AL112" s="136"/>
      <c r="AM112" s="137"/>
      <c r="AN112" s="138" t="str">
        <f>IFERROR(IF((AO112+1)&lt;2,Alertas!$B$2&amp;TEXT(AO112,"0%")&amp;Alertas!$D$2, IF((AO112+1)=2,Alertas!$B$3,IF((AO112+1)&gt;2,Alertas!$B$4&amp;TEXT(AO112,"0%")&amp;Alertas!$D$4,AO112+1))),"Sin meta para el segundo trimestre")</f>
        <v>Sin meta para el segundo trimestre</v>
      </c>
      <c r="AO112" s="139" t="str">
        <f t="shared" si="2"/>
        <v>-</v>
      </c>
      <c r="AP112" s="138" t="str">
        <f t="shared" si="3"/>
        <v>Sin meta para el segundo trimestre.</v>
      </c>
      <c r="AQ112" s="140"/>
      <c r="AR112" s="141"/>
      <c r="AS112" s="142"/>
      <c r="AT112" s="142"/>
      <c r="AU112" s="143"/>
      <c r="AV112" s="144"/>
      <c r="AW112" s="145"/>
      <c r="AX112" s="140"/>
      <c r="AY112" s="141"/>
      <c r="AZ112" s="146"/>
      <c r="BA112" s="142"/>
      <c r="BB112" s="147"/>
      <c r="BC112" s="148"/>
      <c r="BD112" s="149"/>
      <c r="BE112" s="150"/>
      <c r="BF112" s="141"/>
      <c r="BG112" s="146"/>
      <c r="BH112" s="142"/>
      <c r="BI112" s="143"/>
      <c r="BJ112" s="148"/>
      <c r="BK112" s="149"/>
      <c r="BL112" s="151"/>
      <c r="BN112" s="85" t="str">
        <f t="shared" si="23"/>
        <v>-</v>
      </c>
      <c r="BP112" s="85"/>
    </row>
    <row r="113" ht="37.5" customHeight="1">
      <c r="A113" s="123"/>
      <c r="B113" s="124"/>
      <c r="C113" s="125"/>
      <c r="D113" s="126"/>
      <c r="E113" s="126"/>
      <c r="F113" s="126"/>
      <c r="G113" s="127"/>
      <c r="H113" s="126"/>
      <c r="I113" s="126"/>
      <c r="J113" s="126"/>
      <c r="K113" s="128"/>
      <c r="L113" s="128"/>
      <c r="M113" s="128"/>
      <c r="N113" s="129"/>
      <c r="O113" s="130"/>
      <c r="P113" s="131"/>
      <c r="Q113" s="132"/>
      <c r="R113" s="94"/>
      <c r="S113" s="131"/>
      <c r="T113" s="131"/>
      <c r="U113" s="131"/>
      <c r="V113" s="131"/>
      <c r="W113" s="133"/>
      <c r="X113" s="134"/>
      <c r="Y113" s="125"/>
      <c r="Z113" s="134"/>
      <c r="AA113" s="125"/>
      <c r="AB113" s="125"/>
      <c r="AC113" s="125"/>
      <c r="AD113" s="125"/>
      <c r="AE113" s="125"/>
      <c r="AF113" s="125"/>
      <c r="AG113" s="157"/>
      <c r="AH113" s="136"/>
      <c r="AI113" s="136"/>
      <c r="AJ113" s="136"/>
      <c r="AK113" s="136"/>
      <c r="AL113" s="136"/>
      <c r="AM113" s="137"/>
      <c r="AN113" s="138" t="str">
        <f>IFERROR(IF((AO113+1)&lt;2,Alertas!$B$2&amp;TEXT(AO113,"0%")&amp;Alertas!$D$2, IF((AO113+1)=2,Alertas!$B$3,IF((AO113+1)&gt;2,Alertas!$B$4&amp;TEXT(AO113,"0%")&amp;Alertas!$D$4,AO113+1))),"Sin meta para el segundo trimestre")</f>
        <v>Sin meta para el segundo trimestre</v>
      </c>
      <c r="AO113" s="139" t="str">
        <f t="shared" si="2"/>
        <v>-</v>
      </c>
      <c r="AP113" s="138" t="str">
        <f t="shared" si="3"/>
        <v>Sin meta para el segundo trimestre.</v>
      </c>
      <c r="AQ113" s="140"/>
      <c r="AR113" s="141"/>
      <c r="AS113" s="142"/>
      <c r="AT113" s="142"/>
      <c r="AU113" s="143"/>
      <c r="AV113" s="144"/>
      <c r="AW113" s="145"/>
      <c r="AX113" s="140"/>
      <c r="AY113" s="141"/>
      <c r="AZ113" s="146"/>
      <c r="BA113" s="142"/>
      <c r="BB113" s="147"/>
      <c r="BC113" s="148"/>
      <c r="BD113" s="149"/>
      <c r="BE113" s="150"/>
      <c r="BF113" s="141"/>
      <c r="BG113" s="146"/>
      <c r="BH113" s="142"/>
      <c r="BI113" s="143"/>
      <c r="BJ113" s="148"/>
      <c r="BK113" s="149"/>
      <c r="BL113" s="151"/>
      <c r="BN113" s="85" t="str">
        <f t="shared" si="23"/>
        <v>-</v>
      </c>
      <c r="BP113" s="85"/>
    </row>
    <row r="114" ht="37.5" customHeight="1">
      <c r="A114" s="123"/>
      <c r="B114" s="124"/>
      <c r="C114" s="125"/>
      <c r="D114" s="126"/>
      <c r="E114" s="126"/>
      <c r="F114" s="126"/>
      <c r="G114" s="127"/>
      <c r="H114" s="126"/>
      <c r="I114" s="126"/>
      <c r="J114" s="126"/>
      <c r="K114" s="128"/>
      <c r="L114" s="128"/>
      <c r="M114" s="128"/>
      <c r="N114" s="129"/>
      <c r="O114" s="130"/>
      <c r="P114" s="131"/>
      <c r="Q114" s="132"/>
      <c r="R114" s="94"/>
      <c r="S114" s="131"/>
      <c r="T114" s="131"/>
      <c r="U114" s="131"/>
      <c r="V114" s="131"/>
      <c r="W114" s="133"/>
      <c r="X114" s="134"/>
      <c r="Y114" s="125"/>
      <c r="Z114" s="134"/>
      <c r="AA114" s="125"/>
      <c r="AB114" s="125"/>
      <c r="AC114" s="125"/>
      <c r="AD114" s="125"/>
      <c r="AE114" s="125"/>
      <c r="AF114" s="125"/>
      <c r="AG114" s="157"/>
      <c r="AH114" s="136"/>
      <c r="AI114" s="136"/>
      <c r="AJ114" s="136"/>
      <c r="AK114" s="136"/>
      <c r="AL114" s="136"/>
      <c r="AM114" s="137"/>
      <c r="AN114" s="138" t="str">
        <f>IFERROR(IF((AO114+1)&lt;2,Alertas!$B$2&amp;TEXT(AO114,"0%")&amp;Alertas!$D$2, IF((AO114+1)=2,Alertas!$B$3,IF((AO114+1)&gt;2,Alertas!$B$4&amp;TEXT(AO114,"0%")&amp;Alertas!$D$4,AO114+1))),"Sin meta para el segundo trimestre")</f>
        <v>Sin meta para el segundo trimestre</v>
      </c>
      <c r="AO114" s="139" t="str">
        <f t="shared" si="2"/>
        <v>-</v>
      </c>
      <c r="AP114" s="138" t="str">
        <f t="shared" si="3"/>
        <v>Sin meta para el segundo trimestre.</v>
      </c>
      <c r="AQ114" s="140"/>
      <c r="AR114" s="141"/>
      <c r="AS114" s="142"/>
      <c r="AT114" s="142"/>
      <c r="AU114" s="143"/>
      <c r="AV114" s="144"/>
      <c r="AW114" s="145"/>
      <c r="AX114" s="140"/>
      <c r="AY114" s="141"/>
      <c r="AZ114" s="146"/>
      <c r="BA114" s="142"/>
      <c r="BB114" s="147"/>
      <c r="BC114" s="148"/>
      <c r="BD114" s="149"/>
      <c r="BE114" s="150"/>
      <c r="BF114" s="141"/>
      <c r="BG114" s="146"/>
      <c r="BH114" s="142"/>
      <c r="BI114" s="143"/>
      <c r="BJ114" s="148"/>
      <c r="BK114" s="149"/>
      <c r="BL114" s="151"/>
      <c r="BN114" s="85" t="str">
        <f t="shared" si="23"/>
        <v>-</v>
      </c>
      <c r="BP114" s="85"/>
    </row>
    <row r="115" ht="37.5" customHeight="1">
      <c r="A115" s="123"/>
      <c r="B115" s="124"/>
      <c r="C115" s="125"/>
      <c r="D115" s="126"/>
      <c r="E115" s="126"/>
      <c r="F115" s="126"/>
      <c r="G115" s="127"/>
      <c r="H115" s="126"/>
      <c r="I115" s="126"/>
      <c r="J115" s="126"/>
      <c r="K115" s="128"/>
      <c r="L115" s="128"/>
      <c r="M115" s="128"/>
      <c r="N115" s="129"/>
      <c r="O115" s="130"/>
      <c r="P115" s="131"/>
      <c r="Q115" s="132"/>
      <c r="R115" s="94"/>
      <c r="S115" s="131"/>
      <c r="T115" s="131"/>
      <c r="U115" s="131"/>
      <c r="V115" s="131"/>
      <c r="W115" s="133"/>
      <c r="X115" s="134"/>
      <c r="Y115" s="125"/>
      <c r="Z115" s="134"/>
      <c r="AA115" s="125"/>
      <c r="AB115" s="125"/>
      <c r="AC115" s="125"/>
      <c r="AD115" s="125"/>
      <c r="AE115" s="125"/>
      <c r="AF115" s="125"/>
      <c r="AG115" s="157"/>
      <c r="AH115" s="136"/>
      <c r="AI115" s="136"/>
      <c r="AJ115" s="136"/>
      <c r="AK115" s="136"/>
      <c r="AL115" s="136"/>
      <c r="AM115" s="137"/>
      <c r="AN115" s="138" t="str">
        <f>IFERROR(IF((AO115+1)&lt;2,Alertas!$B$2&amp;TEXT(AO115,"0%")&amp;Alertas!$D$2, IF((AO115+1)=2,Alertas!$B$3,IF((AO115+1)&gt;2,Alertas!$B$4&amp;TEXT(AO115,"0%")&amp;Alertas!$D$4,AO115+1))),"Sin meta para el segundo trimestre")</f>
        <v>Sin meta para el segundo trimestre</v>
      </c>
      <c r="AO115" s="139" t="str">
        <f t="shared" si="2"/>
        <v>-</v>
      </c>
      <c r="AP115" s="138" t="str">
        <f t="shared" si="3"/>
        <v>Sin meta para el segundo trimestre.</v>
      </c>
      <c r="AQ115" s="140"/>
      <c r="AR115" s="141"/>
      <c r="AS115" s="142"/>
      <c r="AT115" s="142"/>
      <c r="AU115" s="143"/>
      <c r="AV115" s="144"/>
      <c r="AW115" s="145"/>
      <c r="AX115" s="140"/>
      <c r="AY115" s="141"/>
      <c r="AZ115" s="146"/>
      <c r="BA115" s="142"/>
      <c r="BB115" s="147"/>
      <c r="BC115" s="148"/>
      <c r="BD115" s="149"/>
      <c r="BE115" s="150"/>
      <c r="BF115" s="141"/>
      <c r="BG115" s="146"/>
      <c r="BH115" s="142"/>
      <c r="BI115" s="143"/>
      <c r="BJ115" s="148"/>
      <c r="BK115" s="149"/>
      <c r="BL115" s="151"/>
      <c r="BN115" s="85" t="str">
        <f t="shared" si="23"/>
        <v>-</v>
      </c>
      <c r="BP115" s="85"/>
    </row>
    <row r="116" ht="37.5" customHeight="1">
      <c r="A116" s="123"/>
      <c r="B116" s="124"/>
      <c r="C116" s="125"/>
      <c r="D116" s="126"/>
      <c r="E116" s="126"/>
      <c r="F116" s="126"/>
      <c r="G116" s="127"/>
      <c r="H116" s="126"/>
      <c r="I116" s="126"/>
      <c r="J116" s="126"/>
      <c r="K116" s="128"/>
      <c r="L116" s="128"/>
      <c r="M116" s="128"/>
      <c r="N116" s="129"/>
      <c r="O116" s="130"/>
      <c r="P116" s="131"/>
      <c r="Q116" s="132"/>
      <c r="R116" s="94"/>
      <c r="S116" s="131"/>
      <c r="T116" s="131"/>
      <c r="U116" s="131"/>
      <c r="V116" s="131"/>
      <c r="W116" s="133"/>
      <c r="X116" s="134"/>
      <c r="Y116" s="125"/>
      <c r="Z116" s="134"/>
      <c r="AA116" s="125"/>
      <c r="AB116" s="125"/>
      <c r="AC116" s="125"/>
      <c r="AD116" s="125"/>
      <c r="AE116" s="125"/>
      <c r="AF116" s="125"/>
      <c r="AG116" s="157"/>
      <c r="AH116" s="136"/>
      <c r="AI116" s="136"/>
      <c r="AJ116" s="136"/>
      <c r="AK116" s="136"/>
      <c r="AL116" s="136"/>
      <c r="AM116" s="137"/>
      <c r="AN116" s="138" t="str">
        <f>IFERROR(IF((AO116+1)&lt;2,Alertas!$B$2&amp;TEXT(AO116,"0%")&amp;Alertas!$D$2, IF((AO116+1)=2,Alertas!$B$3,IF((AO116+1)&gt;2,Alertas!$B$4&amp;TEXT(AO116,"0%")&amp;Alertas!$D$4,AO116+1))),"Sin meta para el segundo trimestre")</f>
        <v>Sin meta para el segundo trimestre</v>
      </c>
      <c r="AO116" s="139" t="str">
        <f t="shared" si="2"/>
        <v>-</v>
      </c>
      <c r="AP116" s="138" t="str">
        <f t="shared" si="3"/>
        <v>Sin meta para el segundo trimestre.</v>
      </c>
      <c r="AQ116" s="140"/>
      <c r="AR116" s="141"/>
      <c r="AS116" s="142"/>
      <c r="AT116" s="142"/>
      <c r="AU116" s="143"/>
      <c r="AV116" s="144"/>
      <c r="AW116" s="145"/>
      <c r="AX116" s="140"/>
      <c r="AY116" s="141"/>
      <c r="AZ116" s="146"/>
      <c r="BA116" s="142"/>
      <c r="BB116" s="147"/>
      <c r="BC116" s="148"/>
      <c r="BD116" s="149"/>
      <c r="BE116" s="150"/>
      <c r="BF116" s="141"/>
      <c r="BG116" s="146"/>
      <c r="BH116" s="142"/>
      <c r="BI116" s="143"/>
      <c r="BJ116" s="148"/>
      <c r="BK116" s="149"/>
      <c r="BL116" s="151"/>
      <c r="BN116" s="85" t="str">
        <f t="shared" si="23"/>
        <v>-</v>
      </c>
      <c r="BP116" s="85"/>
    </row>
    <row r="117" ht="37.5" customHeight="1">
      <c r="A117" s="123"/>
      <c r="B117" s="124"/>
      <c r="C117" s="125"/>
      <c r="D117" s="126"/>
      <c r="E117" s="126"/>
      <c r="F117" s="126"/>
      <c r="G117" s="127"/>
      <c r="H117" s="126"/>
      <c r="I117" s="126"/>
      <c r="J117" s="126"/>
      <c r="K117" s="128"/>
      <c r="L117" s="128"/>
      <c r="M117" s="128"/>
      <c r="N117" s="129"/>
      <c r="O117" s="130"/>
      <c r="P117" s="131"/>
      <c r="Q117" s="132"/>
      <c r="R117" s="94"/>
      <c r="S117" s="131"/>
      <c r="T117" s="131"/>
      <c r="U117" s="131"/>
      <c r="V117" s="131"/>
      <c r="W117" s="133"/>
      <c r="X117" s="134"/>
      <c r="Y117" s="125"/>
      <c r="Z117" s="134"/>
      <c r="AA117" s="125"/>
      <c r="AB117" s="125"/>
      <c r="AC117" s="125"/>
      <c r="AD117" s="125"/>
      <c r="AE117" s="125"/>
      <c r="AF117" s="125"/>
      <c r="AG117" s="135"/>
      <c r="AH117" s="136"/>
      <c r="AI117" s="136"/>
      <c r="AJ117" s="136"/>
      <c r="AK117" s="136"/>
      <c r="AL117" s="136"/>
      <c r="AM117" s="137"/>
      <c r="AN117" s="138" t="str">
        <f>IFERROR(IF((AO117+1)&lt;2,Alertas!$B$2&amp;TEXT(AO117,"0%")&amp;Alertas!$D$2, IF((AO117+1)=2,Alertas!$B$3,IF((AO117+1)&gt;2,Alertas!$B$4&amp;TEXT(AO117,"0%")&amp;Alertas!$D$4,AO117+1))),"Sin meta para el segundo trimestre")</f>
        <v>Sin meta para el segundo trimestre</v>
      </c>
      <c r="AO117" s="139" t="str">
        <f t="shared" si="2"/>
        <v>-</v>
      </c>
      <c r="AP117" s="138" t="str">
        <f t="shared" si="3"/>
        <v>Sin meta para el segundo trimestre.</v>
      </c>
      <c r="AQ117" s="140"/>
      <c r="AR117" s="141"/>
      <c r="AS117" s="142"/>
      <c r="AT117" s="142"/>
      <c r="AU117" s="143"/>
      <c r="AV117" s="144"/>
      <c r="AW117" s="145"/>
      <c r="AX117" s="140"/>
      <c r="AY117" s="141"/>
      <c r="AZ117" s="146"/>
      <c r="BA117" s="142"/>
      <c r="BB117" s="147"/>
      <c r="BC117" s="148"/>
      <c r="BD117" s="149"/>
      <c r="BE117" s="150"/>
      <c r="BF117" s="141"/>
      <c r="BG117" s="146"/>
      <c r="BH117" s="142"/>
      <c r="BI117" s="143"/>
      <c r="BJ117" s="148"/>
      <c r="BK117" s="149"/>
      <c r="BL117" s="151"/>
      <c r="BN117" s="85" t="str">
        <f t="shared" si="23"/>
        <v>-</v>
      </c>
      <c r="BP117" s="85"/>
    </row>
    <row r="118" ht="37.5" customHeight="1">
      <c r="A118" s="123"/>
      <c r="B118" s="124"/>
      <c r="C118" s="125"/>
      <c r="D118" s="126"/>
      <c r="E118" s="126"/>
      <c r="F118" s="126"/>
      <c r="G118" s="127"/>
      <c r="H118" s="126"/>
      <c r="I118" s="126"/>
      <c r="J118" s="126"/>
      <c r="K118" s="128"/>
      <c r="L118" s="128"/>
      <c r="M118" s="128"/>
      <c r="N118" s="129"/>
      <c r="O118" s="130"/>
      <c r="P118" s="131"/>
      <c r="Q118" s="132"/>
      <c r="R118" s="94"/>
      <c r="S118" s="131"/>
      <c r="T118" s="131"/>
      <c r="U118" s="131"/>
      <c r="V118" s="131"/>
      <c r="W118" s="133"/>
      <c r="X118" s="134"/>
      <c r="Y118" s="125"/>
      <c r="Z118" s="134"/>
      <c r="AA118" s="125"/>
      <c r="AB118" s="125"/>
      <c r="AC118" s="125"/>
      <c r="AD118" s="125"/>
      <c r="AE118" s="125"/>
      <c r="AF118" s="125"/>
      <c r="AG118" s="135"/>
      <c r="AH118" s="136"/>
      <c r="AI118" s="136"/>
      <c r="AJ118" s="136"/>
      <c r="AK118" s="136"/>
      <c r="AL118" s="136"/>
      <c r="AM118" s="137"/>
      <c r="AN118" s="138" t="str">
        <f>IFERROR(IF((AO118+1)&lt;2,Alertas!$B$2&amp;TEXT(AO118,"0%")&amp;Alertas!$D$2, IF((AO118+1)=2,Alertas!$B$3,IF((AO118+1)&gt;2,Alertas!$B$4&amp;TEXT(AO118,"0%")&amp;Alertas!$D$4,AO118+1))),"Sin meta para el segundo trimestre")</f>
        <v>Sin meta para el segundo trimestre</v>
      </c>
      <c r="AO118" s="139" t="str">
        <f t="shared" si="2"/>
        <v>-</v>
      </c>
      <c r="AP118" s="138" t="str">
        <f t="shared" si="3"/>
        <v>Sin meta para el segundo trimestre.</v>
      </c>
      <c r="AQ118" s="140"/>
      <c r="AR118" s="141"/>
      <c r="AS118" s="142"/>
      <c r="AT118" s="142"/>
      <c r="AU118" s="143"/>
      <c r="AV118" s="144"/>
      <c r="AW118" s="145"/>
      <c r="AX118" s="140"/>
      <c r="AY118" s="141"/>
      <c r="AZ118" s="146"/>
      <c r="BA118" s="142"/>
      <c r="BB118" s="147"/>
      <c r="BC118" s="148"/>
      <c r="BD118" s="149"/>
      <c r="BE118" s="150"/>
      <c r="BF118" s="141"/>
      <c r="BG118" s="146"/>
      <c r="BH118" s="142"/>
      <c r="BI118" s="143"/>
      <c r="BJ118" s="148"/>
      <c r="BK118" s="149"/>
      <c r="BL118" s="151"/>
      <c r="BN118" s="85" t="str">
        <f t="shared" si="23"/>
        <v>-</v>
      </c>
      <c r="BP118" s="85"/>
    </row>
    <row r="119" ht="37.5" customHeight="1">
      <c r="A119" s="123"/>
      <c r="B119" s="124"/>
      <c r="C119" s="125"/>
      <c r="D119" s="126"/>
      <c r="E119" s="126"/>
      <c r="F119" s="126"/>
      <c r="G119" s="127"/>
      <c r="H119" s="126"/>
      <c r="I119" s="126"/>
      <c r="J119" s="126"/>
      <c r="K119" s="128"/>
      <c r="L119" s="128"/>
      <c r="M119" s="128"/>
      <c r="N119" s="129"/>
      <c r="O119" s="130"/>
      <c r="P119" s="131"/>
      <c r="Q119" s="132"/>
      <c r="R119" s="94"/>
      <c r="S119" s="131"/>
      <c r="T119" s="131"/>
      <c r="U119" s="131"/>
      <c r="V119" s="131"/>
      <c r="W119" s="133"/>
      <c r="X119" s="134"/>
      <c r="Y119" s="125"/>
      <c r="Z119" s="134"/>
      <c r="AA119" s="125"/>
      <c r="AB119" s="125"/>
      <c r="AC119" s="125"/>
      <c r="AD119" s="125"/>
      <c r="AE119" s="125"/>
      <c r="AF119" s="125"/>
      <c r="AG119" s="135"/>
      <c r="AH119" s="136"/>
      <c r="AI119" s="136"/>
      <c r="AJ119" s="136"/>
      <c r="AK119" s="136"/>
      <c r="AL119" s="136"/>
      <c r="AM119" s="137"/>
      <c r="AN119" s="138" t="str">
        <f>IFERROR(IF((AO119+1)&lt;2,Alertas!$B$2&amp;TEXT(AO119,"0%")&amp;Alertas!$D$2, IF((AO119+1)=2,Alertas!$B$3,IF((AO119+1)&gt;2,Alertas!$B$4&amp;TEXT(AO119,"0%")&amp;Alertas!$D$4,AO119+1))),"Sin meta para el segundo trimestre")</f>
        <v>Sin meta para el segundo trimestre</v>
      </c>
      <c r="AO119" s="139" t="str">
        <f t="shared" si="2"/>
        <v>-</v>
      </c>
      <c r="AP119" s="138" t="str">
        <f t="shared" si="3"/>
        <v>Sin meta para el segundo trimestre.</v>
      </c>
      <c r="AQ119" s="140"/>
      <c r="AR119" s="141"/>
      <c r="AS119" s="142"/>
      <c r="AT119" s="142"/>
      <c r="AU119" s="143"/>
      <c r="AV119" s="144"/>
      <c r="AW119" s="145"/>
      <c r="AX119" s="140"/>
      <c r="AY119" s="141"/>
      <c r="AZ119" s="146"/>
      <c r="BA119" s="142"/>
      <c r="BB119" s="147"/>
      <c r="BC119" s="148"/>
      <c r="BD119" s="149"/>
      <c r="BE119" s="150"/>
      <c r="BF119" s="141"/>
      <c r="BG119" s="146"/>
      <c r="BH119" s="142"/>
      <c r="BI119" s="143"/>
      <c r="BJ119" s="148"/>
      <c r="BK119" s="149"/>
      <c r="BL119" s="151"/>
      <c r="BN119" s="85" t="str">
        <f t="shared" si="23"/>
        <v>-</v>
      </c>
      <c r="BP119" s="85"/>
    </row>
    <row r="120" ht="37.5" customHeight="1">
      <c r="A120" s="123"/>
      <c r="B120" s="124"/>
      <c r="C120" s="125"/>
      <c r="D120" s="126"/>
      <c r="E120" s="126"/>
      <c r="F120" s="126"/>
      <c r="G120" s="127"/>
      <c r="H120" s="126"/>
      <c r="I120" s="126"/>
      <c r="J120" s="126"/>
      <c r="K120" s="128"/>
      <c r="L120" s="128"/>
      <c r="M120" s="128"/>
      <c r="N120" s="129"/>
      <c r="O120" s="130"/>
      <c r="P120" s="131"/>
      <c r="Q120" s="132"/>
      <c r="R120" s="94"/>
      <c r="S120" s="131"/>
      <c r="T120" s="131"/>
      <c r="U120" s="131"/>
      <c r="V120" s="131"/>
      <c r="W120" s="133"/>
      <c r="X120" s="134"/>
      <c r="Y120" s="125"/>
      <c r="Z120" s="134"/>
      <c r="AA120" s="125"/>
      <c r="AB120" s="125"/>
      <c r="AC120" s="125"/>
      <c r="AD120" s="125"/>
      <c r="AE120" s="125"/>
      <c r="AF120" s="125"/>
      <c r="AG120" s="135"/>
      <c r="AH120" s="136"/>
      <c r="AI120" s="136"/>
      <c r="AJ120" s="136"/>
      <c r="AK120" s="136"/>
      <c r="AL120" s="136"/>
      <c r="AM120" s="137"/>
      <c r="AN120" s="138" t="str">
        <f>IFERROR(IF((AO120+1)&lt;2,Alertas!$B$2&amp;TEXT(AO120,"0%")&amp;Alertas!$D$2, IF((AO120+1)=2,Alertas!$B$3,IF((AO120+1)&gt;2,Alertas!$B$4&amp;TEXT(AO120,"0%")&amp;Alertas!$D$4,AO120+1))),"Sin meta para el segundo trimestre")</f>
        <v>Sin meta para el segundo trimestre</v>
      </c>
      <c r="AO120" s="139" t="str">
        <f t="shared" si="2"/>
        <v>-</v>
      </c>
      <c r="AP120" s="138" t="str">
        <f t="shared" si="3"/>
        <v>Sin meta para el segundo trimestre.</v>
      </c>
      <c r="AQ120" s="140"/>
      <c r="AR120" s="141"/>
      <c r="AS120" s="142"/>
      <c r="AT120" s="142"/>
      <c r="AU120" s="143"/>
      <c r="AV120" s="144"/>
      <c r="AW120" s="145"/>
      <c r="AX120" s="140"/>
      <c r="AY120" s="141"/>
      <c r="AZ120" s="146"/>
      <c r="BA120" s="142"/>
      <c r="BB120" s="147"/>
      <c r="BC120" s="148"/>
      <c r="BD120" s="149"/>
      <c r="BE120" s="150"/>
      <c r="BF120" s="141"/>
      <c r="BG120" s="146"/>
      <c r="BH120" s="142"/>
      <c r="BI120" s="143"/>
      <c r="BJ120" s="148"/>
      <c r="BK120" s="149"/>
      <c r="BL120" s="151"/>
      <c r="BN120" s="85" t="str">
        <f t="shared" si="23"/>
        <v>-</v>
      </c>
      <c r="BP120" s="85"/>
    </row>
    <row r="121" ht="37.5" customHeight="1">
      <c r="A121" s="123"/>
      <c r="B121" s="124"/>
      <c r="C121" s="125"/>
      <c r="D121" s="126"/>
      <c r="E121" s="126"/>
      <c r="F121" s="126"/>
      <c r="G121" s="127"/>
      <c r="H121" s="126"/>
      <c r="I121" s="126"/>
      <c r="J121" s="126"/>
      <c r="K121" s="128"/>
      <c r="L121" s="128"/>
      <c r="M121" s="128"/>
      <c r="N121" s="129"/>
      <c r="O121" s="130"/>
      <c r="P121" s="131"/>
      <c r="Q121" s="132"/>
      <c r="R121" s="94"/>
      <c r="S121" s="131"/>
      <c r="T121" s="131"/>
      <c r="U121" s="131"/>
      <c r="V121" s="131"/>
      <c r="W121" s="133"/>
      <c r="X121" s="134"/>
      <c r="Y121" s="125"/>
      <c r="Z121" s="134"/>
      <c r="AA121" s="125"/>
      <c r="AB121" s="125"/>
      <c r="AC121" s="125"/>
      <c r="AD121" s="125"/>
      <c r="AE121" s="125"/>
      <c r="AF121" s="125"/>
      <c r="AG121" s="135"/>
      <c r="AH121" s="136"/>
      <c r="AI121" s="136"/>
      <c r="AJ121" s="136"/>
      <c r="AK121" s="136"/>
      <c r="AL121" s="136"/>
      <c r="AM121" s="137"/>
      <c r="AN121" s="138" t="str">
        <f>IFERROR(IF((AO121+1)&lt;2,Alertas!$B$2&amp;TEXT(AO121,"0%")&amp;Alertas!$D$2, IF((AO121+1)=2,Alertas!$B$3,IF((AO121+1)&gt;2,Alertas!$B$4&amp;TEXT(AO121,"0%")&amp;Alertas!$D$4,AO121+1))),"Sin meta para el segundo trimestre")</f>
        <v>Sin meta para el segundo trimestre</v>
      </c>
      <c r="AO121" s="139" t="str">
        <f t="shared" si="2"/>
        <v>-</v>
      </c>
      <c r="AP121" s="138" t="str">
        <f t="shared" si="3"/>
        <v>Sin meta para el segundo trimestre.</v>
      </c>
      <c r="AQ121" s="140"/>
      <c r="AR121" s="141"/>
      <c r="AS121" s="142"/>
      <c r="AT121" s="142"/>
      <c r="AU121" s="143"/>
      <c r="AV121" s="144"/>
      <c r="AW121" s="145"/>
      <c r="AX121" s="140"/>
      <c r="AY121" s="141"/>
      <c r="AZ121" s="146"/>
      <c r="BA121" s="142"/>
      <c r="BB121" s="147"/>
      <c r="BC121" s="148"/>
      <c r="BD121" s="149"/>
      <c r="BE121" s="150"/>
      <c r="BF121" s="141"/>
      <c r="BG121" s="146"/>
      <c r="BH121" s="142"/>
      <c r="BI121" s="143"/>
      <c r="BJ121" s="148"/>
      <c r="BK121" s="149"/>
      <c r="BL121" s="151"/>
      <c r="BN121" s="85" t="str">
        <f t="shared" si="23"/>
        <v>-</v>
      </c>
      <c r="BP121" s="85"/>
    </row>
    <row r="122" ht="37.5" customHeight="1">
      <c r="A122" s="123"/>
      <c r="B122" s="124"/>
      <c r="C122" s="125"/>
      <c r="D122" s="126"/>
      <c r="E122" s="126"/>
      <c r="F122" s="126"/>
      <c r="G122" s="127"/>
      <c r="H122" s="126"/>
      <c r="I122" s="126"/>
      <c r="J122" s="126"/>
      <c r="K122" s="128"/>
      <c r="L122" s="128"/>
      <c r="M122" s="128"/>
      <c r="N122" s="129"/>
      <c r="O122" s="130"/>
      <c r="P122" s="131"/>
      <c r="Q122" s="132"/>
      <c r="R122" s="94"/>
      <c r="S122" s="131"/>
      <c r="T122" s="131"/>
      <c r="U122" s="131"/>
      <c r="V122" s="131"/>
      <c r="W122" s="133"/>
      <c r="X122" s="134"/>
      <c r="Y122" s="125"/>
      <c r="Z122" s="134"/>
      <c r="AA122" s="125"/>
      <c r="AB122" s="125"/>
      <c r="AC122" s="125"/>
      <c r="AD122" s="125"/>
      <c r="AE122" s="125"/>
      <c r="AF122" s="125"/>
      <c r="AG122" s="135"/>
      <c r="AH122" s="136"/>
      <c r="AI122" s="136"/>
      <c r="AJ122" s="136"/>
      <c r="AK122" s="136"/>
      <c r="AL122" s="136"/>
      <c r="AM122" s="137"/>
      <c r="AN122" s="138" t="str">
        <f>IFERROR(IF((AO122+1)&lt;2,Alertas!$B$2&amp;TEXT(AO122,"0%")&amp;Alertas!$D$2, IF((AO122+1)=2,Alertas!$B$3,IF((AO122+1)&gt;2,Alertas!$B$4&amp;TEXT(AO122,"0%")&amp;Alertas!$D$4,AO122+1))),"Sin meta para el segundo trimestre")</f>
        <v>Sin meta para el segundo trimestre</v>
      </c>
      <c r="AO122" s="139" t="str">
        <f t="shared" si="2"/>
        <v>-</v>
      </c>
      <c r="AP122" s="138" t="str">
        <f t="shared" si="3"/>
        <v>Sin meta para el segundo trimestre.</v>
      </c>
      <c r="AQ122" s="140"/>
      <c r="AR122" s="141"/>
      <c r="AS122" s="142"/>
      <c r="AT122" s="142"/>
      <c r="AU122" s="143"/>
      <c r="AV122" s="144"/>
      <c r="AW122" s="145"/>
      <c r="AX122" s="140"/>
      <c r="AY122" s="141"/>
      <c r="AZ122" s="146"/>
      <c r="BA122" s="142"/>
      <c r="BB122" s="147"/>
      <c r="BC122" s="148"/>
      <c r="BD122" s="149"/>
      <c r="BE122" s="150"/>
      <c r="BF122" s="141"/>
      <c r="BG122" s="146"/>
      <c r="BH122" s="142"/>
      <c r="BI122" s="143"/>
      <c r="BJ122" s="148"/>
      <c r="BK122" s="149"/>
      <c r="BL122" s="151"/>
      <c r="BN122" s="85" t="str">
        <f t="shared" si="23"/>
        <v>-</v>
      </c>
      <c r="BP122" s="85"/>
    </row>
    <row r="123" ht="37.5" customHeight="1">
      <c r="A123" s="123"/>
      <c r="B123" s="124"/>
      <c r="C123" s="125"/>
      <c r="D123" s="126"/>
      <c r="E123" s="126"/>
      <c r="F123" s="126"/>
      <c r="G123" s="127"/>
      <c r="H123" s="126"/>
      <c r="I123" s="126"/>
      <c r="J123" s="126"/>
      <c r="K123" s="128"/>
      <c r="L123" s="128"/>
      <c r="M123" s="128"/>
      <c r="N123" s="129"/>
      <c r="O123" s="130"/>
      <c r="P123" s="131"/>
      <c r="Q123" s="132"/>
      <c r="R123" s="94"/>
      <c r="S123" s="131"/>
      <c r="T123" s="131"/>
      <c r="U123" s="131"/>
      <c r="V123" s="131"/>
      <c r="W123" s="133"/>
      <c r="X123" s="134"/>
      <c r="Y123" s="125"/>
      <c r="Z123" s="134"/>
      <c r="AA123" s="125"/>
      <c r="AB123" s="125"/>
      <c r="AC123" s="125"/>
      <c r="AD123" s="125"/>
      <c r="AE123" s="125"/>
      <c r="AF123" s="125"/>
      <c r="AG123" s="135"/>
      <c r="AH123" s="136"/>
      <c r="AI123" s="136"/>
      <c r="AJ123" s="136"/>
      <c r="AK123" s="136"/>
      <c r="AL123" s="136"/>
      <c r="AM123" s="137"/>
      <c r="AN123" s="138" t="str">
        <f>IFERROR(IF((AO123+1)&lt;2,Alertas!$B$2&amp;TEXT(AO123,"0%")&amp;Alertas!$D$2, IF((AO123+1)=2,Alertas!$B$3,IF((AO123+1)&gt;2,Alertas!$B$4&amp;TEXT(AO123,"0%")&amp;Alertas!$D$4,AO123+1))),"Sin meta para el segundo trimestre")</f>
        <v>Sin meta para el segundo trimestre</v>
      </c>
      <c r="AO123" s="139" t="str">
        <f t="shared" si="2"/>
        <v>-</v>
      </c>
      <c r="AP123" s="138" t="str">
        <f t="shared" si="3"/>
        <v>Sin meta para el segundo trimestre.</v>
      </c>
      <c r="AQ123" s="140"/>
      <c r="AR123" s="141"/>
      <c r="AS123" s="142"/>
      <c r="AT123" s="142"/>
      <c r="AU123" s="143"/>
      <c r="AV123" s="144"/>
      <c r="AW123" s="145"/>
      <c r="AX123" s="140"/>
      <c r="AY123" s="141"/>
      <c r="AZ123" s="146"/>
      <c r="BA123" s="142"/>
      <c r="BB123" s="147"/>
      <c r="BC123" s="148"/>
      <c r="BD123" s="149"/>
      <c r="BE123" s="150"/>
      <c r="BF123" s="141"/>
      <c r="BG123" s="146"/>
      <c r="BH123" s="142"/>
      <c r="BI123" s="143"/>
      <c r="BJ123" s="148"/>
      <c r="BK123" s="149"/>
      <c r="BL123" s="151"/>
      <c r="BN123" s="85" t="str">
        <f t="shared" si="23"/>
        <v>-</v>
      </c>
      <c r="BP123" s="85"/>
    </row>
    <row r="124" ht="37.5" customHeight="1">
      <c r="A124" s="123"/>
      <c r="B124" s="124"/>
      <c r="C124" s="125"/>
      <c r="D124" s="126"/>
      <c r="E124" s="126"/>
      <c r="F124" s="126"/>
      <c r="G124" s="127"/>
      <c r="H124" s="126"/>
      <c r="I124" s="126"/>
      <c r="J124" s="126"/>
      <c r="K124" s="128"/>
      <c r="L124" s="128"/>
      <c r="M124" s="128"/>
      <c r="N124" s="129"/>
      <c r="O124" s="130"/>
      <c r="P124" s="131"/>
      <c r="Q124" s="132"/>
      <c r="R124" s="94"/>
      <c r="S124" s="131"/>
      <c r="T124" s="131"/>
      <c r="U124" s="131"/>
      <c r="V124" s="131"/>
      <c r="W124" s="133"/>
      <c r="X124" s="134"/>
      <c r="Y124" s="125"/>
      <c r="Z124" s="134"/>
      <c r="AA124" s="125"/>
      <c r="AB124" s="125"/>
      <c r="AC124" s="125"/>
      <c r="AD124" s="125"/>
      <c r="AE124" s="125"/>
      <c r="AF124" s="125"/>
      <c r="AG124" s="135"/>
      <c r="AH124" s="136"/>
      <c r="AI124" s="136"/>
      <c r="AJ124" s="136"/>
      <c r="AK124" s="136"/>
      <c r="AL124" s="136"/>
      <c r="AM124" s="137"/>
      <c r="AN124" s="138" t="str">
        <f>IFERROR(IF((AO124+1)&lt;2,Alertas!$B$2&amp;TEXT(AO124,"0%")&amp;Alertas!$D$2, IF((AO124+1)=2,Alertas!$B$3,IF((AO124+1)&gt;2,Alertas!$B$4&amp;TEXT(AO124,"0%")&amp;Alertas!$D$4,AO124+1))),"Sin meta para el segundo trimestre")</f>
        <v>Sin meta para el segundo trimestre</v>
      </c>
      <c r="AO124" s="139" t="str">
        <f t="shared" si="2"/>
        <v>-</v>
      </c>
      <c r="AP124" s="138" t="str">
        <f t="shared" si="3"/>
        <v>Sin meta para el segundo trimestre.</v>
      </c>
      <c r="AQ124" s="140"/>
      <c r="AR124" s="141"/>
      <c r="AS124" s="142"/>
      <c r="AT124" s="142"/>
      <c r="AU124" s="143"/>
      <c r="AV124" s="144"/>
      <c r="AW124" s="145"/>
      <c r="AX124" s="140"/>
      <c r="AY124" s="141"/>
      <c r="AZ124" s="146"/>
      <c r="BA124" s="142"/>
      <c r="BB124" s="147"/>
      <c r="BC124" s="148"/>
      <c r="BD124" s="149"/>
      <c r="BE124" s="150"/>
      <c r="BF124" s="141"/>
      <c r="BG124" s="146"/>
      <c r="BH124" s="142"/>
      <c r="BI124" s="143"/>
      <c r="BJ124" s="148"/>
      <c r="BK124" s="149"/>
      <c r="BL124" s="151"/>
      <c r="BN124" s="85" t="str">
        <f t="shared" si="23"/>
        <v>-</v>
      </c>
      <c r="BP124" s="85"/>
    </row>
    <row r="125" ht="37.5" customHeight="1">
      <c r="A125" s="123"/>
      <c r="B125" s="124"/>
      <c r="C125" s="125"/>
      <c r="D125" s="126"/>
      <c r="E125" s="126"/>
      <c r="F125" s="126"/>
      <c r="G125" s="127"/>
      <c r="H125" s="126"/>
      <c r="I125" s="126"/>
      <c r="J125" s="126"/>
      <c r="K125" s="128"/>
      <c r="L125" s="128"/>
      <c r="M125" s="128"/>
      <c r="N125" s="129"/>
      <c r="O125" s="130"/>
      <c r="P125" s="131"/>
      <c r="Q125" s="132"/>
      <c r="R125" s="94"/>
      <c r="S125" s="131"/>
      <c r="T125" s="131"/>
      <c r="U125" s="131"/>
      <c r="V125" s="131"/>
      <c r="W125" s="133"/>
      <c r="X125" s="134"/>
      <c r="Y125" s="125"/>
      <c r="Z125" s="134"/>
      <c r="AA125" s="125"/>
      <c r="AB125" s="125"/>
      <c r="AC125" s="125"/>
      <c r="AD125" s="125"/>
      <c r="AE125" s="125"/>
      <c r="AF125" s="125"/>
      <c r="AG125" s="135"/>
      <c r="AH125" s="136"/>
      <c r="AI125" s="136"/>
      <c r="AJ125" s="136"/>
      <c r="AK125" s="136"/>
      <c r="AL125" s="136"/>
      <c r="AM125" s="137"/>
      <c r="AN125" s="138" t="str">
        <f>IFERROR(IF((AO125+1)&lt;2,Alertas!$B$2&amp;TEXT(AO125,"0%")&amp;Alertas!$D$2, IF((AO125+1)=2,Alertas!$B$3,IF((AO125+1)&gt;2,Alertas!$B$4&amp;TEXT(AO125,"0%")&amp;Alertas!$D$4,AO125+1))),"Sin meta para el segundo trimestre")</f>
        <v>Sin meta para el segundo trimestre</v>
      </c>
      <c r="AO125" s="139" t="str">
        <f t="shared" si="2"/>
        <v>-</v>
      </c>
      <c r="AP125" s="138" t="str">
        <f t="shared" si="3"/>
        <v>Sin meta para el segundo trimestre.</v>
      </c>
      <c r="AQ125" s="140"/>
      <c r="AR125" s="141"/>
      <c r="AS125" s="142"/>
      <c r="AT125" s="142"/>
      <c r="AU125" s="143"/>
      <c r="AV125" s="144"/>
      <c r="AW125" s="145"/>
      <c r="AX125" s="140"/>
      <c r="AY125" s="141"/>
      <c r="AZ125" s="146"/>
      <c r="BA125" s="142"/>
      <c r="BB125" s="147"/>
      <c r="BC125" s="148"/>
      <c r="BD125" s="149"/>
      <c r="BE125" s="150"/>
      <c r="BF125" s="141"/>
      <c r="BG125" s="146"/>
      <c r="BH125" s="142"/>
      <c r="BI125" s="143"/>
      <c r="BJ125" s="148"/>
      <c r="BK125" s="149"/>
      <c r="BL125" s="151"/>
      <c r="BN125" s="85" t="str">
        <f t="shared" si="23"/>
        <v>-</v>
      </c>
      <c r="BP125" s="85"/>
    </row>
    <row r="126" ht="37.5" customHeight="1">
      <c r="A126" s="123"/>
      <c r="B126" s="124"/>
      <c r="C126" s="125"/>
      <c r="D126" s="126"/>
      <c r="E126" s="126"/>
      <c r="F126" s="126"/>
      <c r="G126" s="127"/>
      <c r="H126" s="126"/>
      <c r="I126" s="126"/>
      <c r="J126" s="126"/>
      <c r="K126" s="128"/>
      <c r="L126" s="128"/>
      <c r="M126" s="128"/>
      <c r="N126" s="129"/>
      <c r="O126" s="130"/>
      <c r="P126" s="131"/>
      <c r="Q126" s="132"/>
      <c r="R126" s="94"/>
      <c r="S126" s="131"/>
      <c r="T126" s="131"/>
      <c r="U126" s="131"/>
      <c r="V126" s="131"/>
      <c r="W126" s="133"/>
      <c r="X126" s="134"/>
      <c r="Y126" s="125"/>
      <c r="Z126" s="134"/>
      <c r="AA126" s="125"/>
      <c r="AB126" s="125"/>
      <c r="AC126" s="125"/>
      <c r="AD126" s="125"/>
      <c r="AE126" s="125"/>
      <c r="AF126" s="125"/>
      <c r="AG126" s="157"/>
      <c r="AH126" s="136"/>
      <c r="AI126" s="136"/>
      <c r="AJ126" s="136"/>
      <c r="AK126" s="136"/>
      <c r="AL126" s="136"/>
      <c r="AM126" s="137"/>
      <c r="AN126" s="138" t="str">
        <f>IFERROR(IF((AO126+1)&lt;2,Alertas!$B$2&amp;TEXT(AO126,"0%")&amp;Alertas!$D$2, IF((AO126+1)=2,Alertas!$B$3,IF((AO126+1)&gt;2,Alertas!$B$4&amp;TEXT(AO126,"0%")&amp;Alertas!$D$4,AO126+1))),"Sin meta para el segundo trimestre")</f>
        <v>Sin meta para el segundo trimestre</v>
      </c>
      <c r="AO126" s="139" t="str">
        <f t="shared" si="2"/>
        <v>-</v>
      </c>
      <c r="AP126" s="138" t="str">
        <f t="shared" si="3"/>
        <v>Sin meta para el segundo trimestre.</v>
      </c>
      <c r="AQ126" s="140"/>
      <c r="AR126" s="141"/>
      <c r="AS126" s="142"/>
      <c r="AT126" s="142"/>
      <c r="AU126" s="143"/>
      <c r="AV126" s="144"/>
      <c r="AW126" s="145"/>
      <c r="AX126" s="140"/>
      <c r="AY126" s="141"/>
      <c r="AZ126" s="146"/>
      <c r="BA126" s="142"/>
      <c r="BB126" s="147"/>
      <c r="BC126" s="148"/>
      <c r="BD126" s="149"/>
      <c r="BE126" s="150"/>
      <c r="BF126" s="141"/>
      <c r="BG126" s="146"/>
      <c r="BH126" s="142"/>
      <c r="BI126" s="143"/>
      <c r="BJ126" s="148"/>
      <c r="BK126" s="149"/>
      <c r="BL126" s="151"/>
      <c r="BN126" s="85" t="str">
        <f t="shared" si="23"/>
        <v>-</v>
      </c>
      <c r="BP126" s="85"/>
    </row>
    <row r="127" ht="37.5" customHeight="1">
      <c r="A127" s="123"/>
      <c r="B127" s="124"/>
      <c r="C127" s="125"/>
      <c r="D127" s="126"/>
      <c r="E127" s="126"/>
      <c r="F127" s="126"/>
      <c r="G127" s="127"/>
      <c r="H127" s="126"/>
      <c r="I127" s="126"/>
      <c r="J127" s="126"/>
      <c r="K127" s="128"/>
      <c r="L127" s="128"/>
      <c r="M127" s="128"/>
      <c r="N127" s="129"/>
      <c r="O127" s="130"/>
      <c r="P127" s="131"/>
      <c r="Q127" s="132"/>
      <c r="R127" s="94"/>
      <c r="S127" s="131"/>
      <c r="T127" s="131"/>
      <c r="U127" s="131"/>
      <c r="V127" s="131"/>
      <c r="W127" s="133"/>
      <c r="X127" s="134"/>
      <c r="Y127" s="125"/>
      <c r="Z127" s="134"/>
      <c r="AA127" s="125"/>
      <c r="AB127" s="125"/>
      <c r="AC127" s="125"/>
      <c r="AD127" s="125"/>
      <c r="AE127" s="125"/>
      <c r="AF127" s="125"/>
      <c r="AG127" s="157"/>
      <c r="AH127" s="136"/>
      <c r="AI127" s="136"/>
      <c r="AJ127" s="136"/>
      <c r="AK127" s="136"/>
      <c r="AL127" s="136"/>
      <c r="AM127" s="137"/>
      <c r="AN127" s="138" t="str">
        <f>IFERROR(IF((AO127+1)&lt;2,Alertas!$B$2&amp;TEXT(AO127,"0%")&amp;Alertas!$D$2, IF((AO127+1)=2,Alertas!$B$3,IF((AO127+1)&gt;2,Alertas!$B$4&amp;TEXT(AO127,"0%")&amp;Alertas!$D$4,AO127+1))),"Sin meta para el segundo trimestre")</f>
        <v>Sin meta para el segundo trimestre</v>
      </c>
      <c r="AO127" s="139" t="str">
        <f t="shared" si="2"/>
        <v>-</v>
      </c>
      <c r="AP127" s="138" t="str">
        <f t="shared" si="3"/>
        <v>Sin meta para el segundo trimestre.</v>
      </c>
      <c r="AQ127" s="140"/>
      <c r="AR127" s="141"/>
      <c r="AS127" s="142"/>
      <c r="AT127" s="142"/>
      <c r="AU127" s="143"/>
      <c r="AV127" s="144"/>
      <c r="AW127" s="145"/>
      <c r="AX127" s="140"/>
      <c r="AY127" s="141"/>
      <c r="AZ127" s="146"/>
      <c r="BA127" s="142"/>
      <c r="BB127" s="147"/>
      <c r="BC127" s="148"/>
      <c r="BD127" s="149"/>
      <c r="BE127" s="150"/>
      <c r="BF127" s="141"/>
      <c r="BG127" s="146"/>
      <c r="BH127" s="142"/>
      <c r="BI127" s="143"/>
      <c r="BJ127" s="148"/>
      <c r="BK127" s="149"/>
      <c r="BL127" s="151"/>
      <c r="BN127" s="85" t="str">
        <f t="shared" si="23"/>
        <v>-</v>
      </c>
      <c r="BP127" s="85"/>
    </row>
    <row r="128" ht="37.5" customHeight="1">
      <c r="A128" s="123"/>
      <c r="B128" s="124"/>
      <c r="C128" s="125"/>
      <c r="D128" s="126"/>
      <c r="E128" s="126"/>
      <c r="F128" s="126"/>
      <c r="G128" s="127"/>
      <c r="H128" s="126"/>
      <c r="I128" s="126"/>
      <c r="J128" s="126"/>
      <c r="K128" s="128"/>
      <c r="L128" s="128"/>
      <c r="M128" s="128"/>
      <c r="N128" s="129"/>
      <c r="O128" s="130"/>
      <c r="P128" s="131"/>
      <c r="Q128" s="132"/>
      <c r="R128" s="94"/>
      <c r="S128" s="131"/>
      <c r="T128" s="131"/>
      <c r="U128" s="131"/>
      <c r="V128" s="131"/>
      <c r="W128" s="133"/>
      <c r="X128" s="134"/>
      <c r="Y128" s="125"/>
      <c r="Z128" s="134"/>
      <c r="AA128" s="125"/>
      <c r="AB128" s="125"/>
      <c r="AC128" s="125"/>
      <c r="AD128" s="125"/>
      <c r="AE128" s="125"/>
      <c r="AF128" s="125"/>
      <c r="AG128" s="157"/>
      <c r="AH128" s="136"/>
      <c r="AI128" s="136"/>
      <c r="AJ128" s="136"/>
      <c r="AK128" s="136"/>
      <c r="AL128" s="136"/>
      <c r="AM128" s="137"/>
      <c r="AN128" s="138" t="str">
        <f>IFERROR(IF((AO128+1)&lt;2,Alertas!$B$2&amp;TEXT(AO128,"0%")&amp;Alertas!$D$2, IF((AO128+1)=2,Alertas!$B$3,IF((AO128+1)&gt;2,Alertas!$B$4&amp;TEXT(AO128,"0%")&amp;Alertas!$D$4,AO128+1))),"Sin meta para el segundo trimestre")</f>
        <v>Sin meta para el segundo trimestre</v>
      </c>
      <c r="AO128" s="139" t="str">
        <f t="shared" si="2"/>
        <v>-</v>
      </c>
      <c r="AP128" s="138" t="str">
        <f t="shared" si="3"/>
        <v>Sin meta para el segundo trimestre.</v>
      </c>
      <c r="AQ128" s="140"/>
      <c r="AR128" s="141"/>
      <c r="AS128" s="142"/>
      <c r="AT128" s="142"/>
      <c r="AU128" s="143"/>
      <c r="AV128" s="144"/>
      <c r="AW128" s="145"/>
      <c r="AX128" s="140"/>
      <c r="AY128" s="141"/>
      <c r="AZ128" s="146"/>
      <c r="BA128" s="142"/>
      <c r="BB128" s="147"/>
      <c r="BC128" s="148"/>
      <c r="BD128" s="149"/>
      <c r="BE128" s="150"/>
      <c r="BF128" s="141"/>
      <c r="BG128" s="146"/>
      <c r="BH128" s="142"/>
      <c r="BI128" s="143"/>
      <c r="BJ128" s="148"/>
      <c r="BK128" s="149"/>
      <c r="BL128" s="151"/>
      <c r="BN128" s="85" t="str">
        <f t="shared" si="23"/>
        <v>-</v>
      </c>
      <c r="BP128" s="85"/>
    </row>
    <row r="129" ht="37.5" customHeight="1">
      <c r="A129" s="123"/>
      <c r="B129" s="124"/>
      <c r="C129" s="125"/>
      <c r="D129" s="126"/>
      <c r="E129" s="126"/>
      <c r="F129" s="126"/>
      <c r="G129" s="127"/>
      <c r="H129" s="126"/>
      <c r="I129" s="126"/>
      <c r="J129" s="126"/>
      <c r="K129" s="128"/>
      <c r="L129" s="128"/>
      <c r="M129" s="128"/>
      <c r="N129" s="129"/>
      <c r="O129" s="130"/>
      <c r="P129" s="131"/>
      <c r="Q129" s="132"/>
      <c r="R129" s="94"/>
      <c r="S129" s="131"/>
      <c r="T129" s="131"/>
      <c r="U129" s="131"/>
      <c r="V129" s="131"/>
      <c r="W129" s="133"/>
      <c r="X129" s="134"/>
      <c r="Y129" s="125"/>
      <c r="Z129" s="134"/>
      <c r="AA129" s="125"/>
      <c r="AB129" s="125"/>
      <c r="AC129" s="125"/>
      <c r="AD129" s="125"/>
      <c r="AE129" s="125"/>
      <c r="AF129" s="125"/>
      <c r="AG129" s="157"/>
      <c r="AH129" s="136"/>
      <c r="AI129" s="136"/>
      <c r="AJ129" s="136"/>
      <c r="AK129" s="136"/>
      <c r="AL129" s="136"/>
      <c r="AM129" s="137"/>
      <c r="AN129" s="138" t="str">
        <f>IFERROR(IF((AO129+1)&lt;2,Alertas!$B$2&amp;TEXT(AO129,"0%")&amp;Alertas!$D$2, IF((AO129+1)=2,Alertas!$B$3,IF((AO129+1)&gt;2,Alertas!$B$4&amp;TEXT(AO129,"0%")&amp;Alertas!$D$4,AO129+1))),"Sin meta para el segundo trimestre")</f>
        <v>Sin meta para el segundo trimestre</v>
      </c>
      <c r="AO129" s="139" t="str">
        <f t="shared" si="2"/>
        <v>-</v>
      </c>
      <c r="AP129" s="138" t="str">
        <f t="shared" si="3"/>
        <v>Sin meta para el segundo trimestre.</v>
      </c>
      <c r="AQ129" s="140"/>
      <c r="AR129" s="141"/>
      <c r="AS129" s="142"/>
      <c r="AT129" s="142"/>
      <c r="AU129" s="143"/>
      <c r="AV129" s="144"/>
      <c r="AW129" s="145"/>
      <c r="AX129" s="140"/>
      <c r="AY129" s="141"/>
      <c r="AZ129" s="146"/>
      <c r="BA129" s="142"/>
      <c r="BB129" s="147"/>
      <c r="BC129" s="148"/>
      <c r="BD129" s="149"/>
      <c r="BE129" s="150"/>
      <c r="BF129" s="141"/>
      <c r="BG129" s="146"/>
      <c r="BH129" s="142"/>
      <c r="BI129" s="143"/>
      <c r="BJ129" s="148"/>
      <c r="BK129" s="149"/>
      <c r="BL129" s="151"/>
      <c r="BN129" s="85" t="str">
        <f t="shared" si="23"/>
        <v>-</v>
      </c>
      <c r="BP129" s="85"/>
    </row>
    <row r="130" ht="37.5" customHeight="1">
      <c r="A130" s="123"/>
      <c r="B130" s="124"/>
      <c r="C130" s="125"/>
      <c r="D130" s="126"/>
      <c r="E130" s="126"/>
      <c r="F130" s="126"/>
      <c r="G130" s="127"/>
      <c r="H130" s="126"/>
      <c r="I130" s="126"/>
      <c r="J130" s="126"/>
      <c r="K130" s="128"/>
      <c r="L130" s="128"/>
      <c r="M130" s="128"/>
      <c r="N130" s="129"/>
      <c r="O130" s="130"/>
      <c r="P130" s="131"/>
      <c r="Q130" s="132"/>
      <c r="R130" s="94"/>
      <c r="S130" s="131"/>
      <c r="T130" s="131"/>
      <c r="U130" s="131"/>
      <c r="V130" s="131"/>
      <c r="W130" s="133"/>
      <c r="X130" s="134"/>
      <c r="Y130" s="125"/>
      <c r="Z130" s="134"/>
      <c r="AA130" s="125"/>
      <c r="AB130" s="125"/>
      <c r="AC130" s="125"/>
      <c r="AD130" s="125"/>
      <c r="AE130" s="125"/>
      <c r="AF130" s="125"/>
      <c r="AG130" s="157"/>
      <c r="AH130" s="136"/>
      <c r="AI130" s="136"/>
      <c r="AJ130" s="136"/>
      <c r="AK130" s="136"/>
      <c r="AL130" s="136"/>
      <c r="AM130" s="137"/>
      <c r="AN130" s="138" t="str">
        <f>IFERROR(IF((AO130+1)&lt;2,Alertas!$B$2&amp;TEXT(AO130,"0%")&amp;Alertas!$D$2, IF((AO130+1)=2,Alertas!$B$3,IF((AO130+1)&gt;2,Alertas!$B$4&amp;TEXT(AO130,"0%")&amp;Alertas!$D$4,AO130+1))),"Sin meta para el segundo trimestre")</f>
        <v>Sin meta para el segundo trimestre</v>
      </c>
      <c r="AO130" s="139" t="str">
        <f t="shared" si="2"/>
        <v>-</v>
      </c>
      <c r="AP130" s="138" t="str">
        <f t="shared" si="3"/>
        <v>Sin meta para el segundo trimestre.</v>
      </c>
      <c r="AQ130" s="140"/>
      <c r="AR130" s="141"/>
      <c r="AS130" s="142"/>
      <c r="AT130" s="142"/>
      <c r="AU130" s="143"/>
      <c r="AV130" s="144"/>
      <c r="AW130" s="145"/>
      <c r="AX130" s="140"/>
      <c r="AY130" s="141"/>
      <c r="AZ130" s="146"/>
      <c r="BA130" s="142"/>
      <c r="BB130" s="147"/>
      <c r="BC130" s="148"/>
      <c r="BD130" s="149"/>
      <c r="BE130" s="150"/>
      <c r="BF130" s="141"/>
      <c r="BG130" s="146"/>
      <c r="BH130" s="142"/>
      <c r="BI130" s="143"/>
      <c r="BJ130" s="148"/>
      <c r="BK130" s="149"/>
      <c r="BL130" s="151"/>
      <c r="BN130" s="85" t="str">
        <f t="shared" si="23"/>
        <v>-</v>
      </c>
      <c r="BP130" s="85"/>
    </row>
    <row r="131" ht="37.5" customHeight="1">
      <c r="A131" s="123"/>
      <c r="B131" s="124"/>
      <c r="C131" s="125"/>
      <c r="D131" s="126"/>
      <c r="E131" s="126"/>
      <c r="F131" s="126"/>
      <c r="G131" s="127"/>
      <c r="H131" s="126"/>
      <c r="I131" s="126"/>
      <c r="J131" s="126"/>
      <c r="K131" s="128"/>
      <c r="L131" s="128"/>
      <c r="M131" s="128"/>
      <c r="N131" s="129"/>
      <c r="O131" s="130"/>
      <c r="P131" s="131"/>
      <c r="Q131" s="132"/>
      <c r="R131" s="94"/>
      <c r="S131" s="131"/>
      <c r="T131" s="131"/>
      <c r="U131" s="131"/>
      <c r="V131" s="131"/>
      <c r="W131" s="133"/>
      <c r="X131" s="134"/>
      <c r="Y131" s="125"/>
      <c r="Z131" s="134"/>
      <c r="AA131" s="125"/>
      <c r="AB131" s="125"/>
      <c r="AC131" s="125"/>
      <c r="AD131" s="125"/>
      <c r="AE131" s="125"/>
      <c r="AF131" s="125"/>
      <c r="AG131" s="157"/>
      <c r="AH131" s="136"/>
      <c r="AI131" s="136"/>
      <c r="AJ131" s="136"/>
      <c r="AK131" s="136"/>
      <c r="AL131" s="136"/>
      <c r="AM131" s="137"/>
      <c r="AN131" s="138" t="str">
        <f>IFERROR(IF((AO131+1)&lt;2,Alertas!$B$2&amp;TEXT(AO131,"0%")&amp;Alertas!$D$2, IF((AO131+1)=2,Alertas!$B$3,IF((AO131+1)&gt;2,Alertas!$B$4&amp;TEXT(AO131,"0%")&amp;Alertas!$D$4,AO131+1))),"Sin meta para el segundo trimestre")</f>
        <v>Sin meta para el segundo trimestre</v>
      </c>
      <c r="AO131" s="139" t="str">
        <f t="shared" si="2"/>
        <v>-</v>
      </c>
      <c r="AP131" s="138" t="str">
        <f t="shared" si="3"/>
        <v>Sin meta para el segundo trimestre.</v>
      </c>
      <c r="AQ131" s="140"/>
      <c r="AR131" s="141"/>
      <c r="AS131" s="142"/>
      <c r="AT131" s="142"/>
      <c r="AU131" s="143"/>
      <c r="AV131" s="144"/>
      <c r="AW131" s="145"/>
      <c r="AX131" s="140"/>
      <c r="AY131" s="141"/>
      <c r="AZ131" s="146"/>
      <c r="BA131" s="142"/>
      <c r="BB131" s="147"/>
      <c r="BC131" s="148"/>
      <c r="BD131" s="149"/>
      <c r="BE131" s="150"/>
      <c r="BF131" s="141"/>
      <c r="BG131" s="146"/>
      <c r="BH131" s="142"/>
      <c r="BI131" s="143"/>
      <c r="BJ131" s="148"/>
      <c r="BK131" s="149"/>
      <c r="BL131" s="151"/>
      <c r="BN131" s="85" t="str">
        <f t="shared" si="23"/>
        <v>-</v>
      </c>
      <c r="BP131" s="85"/>
    </row>
    <row r="132" ht="37.5" customHeight="1">
      <c r="A132" s="123"/>
      <c r="B132" s="124"/>
      <c r="C132" s="125"/>
      <c r="D132" s="126"/>
      <c r="E132" s="126"/>
      <c r="F132" s="126"/>
      <c r="G132" s="127"/>
      <c r="H132" s="126"/>
      <c r="I132" s="126"/>
      <c r="J132" s="126"/>
      <c r="K132" s="128"/>
      <c r="L132" s="128"/>
      <c r="M132" s="128"/>
      <c r="N132" s="129"/>
      <c r="O132" s="130"/>
      <c r="P132" s="131"/>
      <c r="Q132" s="132"/>
      <c r="R132" s="94"/>
      <c r="S132" s="131"/>
      <c r="T132" s="131"/>
      <c r="U132" s="131"/>
      <c r="V132" s="131"/>
      <c r="W132" s="133"/>
      <c r="X132" s="134"/>
      <c r="Y132" s="125"/>
      <c r="Z132" s="134"/>
      <c r="AA132" s="125"/>
      <c r="AB132" s="125"/>
      <c r="AC132" s="125"/>
      <c r="AD132" s="125"/>
      <c r="AE132" s="125"/>
      <c r="AF132" s="125"/>
      <c r="AG132" s="157"/>
      <c r="AH132" s="136"/>
      <c r="AI132" s="136"/>
      <c r="AJ132" s="136"/>
      <c r="AK132" s="136"/>
      <c r="AL132" s="136"/>
      <c r="AM132" s="137"/>
      <c r="AN132" s="138" t="str">
        <f>IFERROR(IF((AO132+1)&lt;2,Alertas!$B$2&amp;TEXT(AO132,"0%")&amp;Alertas!$D$2, IF((AO132+1)=2,Alertas!$B$3,IF((AO132+1)&gt;2,Alertas!$B$4&amp;TEXT(AO132,"0%")&amp;Alertas!$D$4,AO132+1))),"Sin meta para el segundo trimestre")</f>
        <v>Sin meta para el segundo trimestre</v>
      </c>
      <c r="AO132" s="139" t="str">
        <f t="shared" si="2"/>
        <v>-</v>
      </c>
      <c r="AP132" s="138" t="str">
        <f t="shared" si="3"/>
        <v>Sin meta para el segundo trimestre.</v>
      </c>
      <c r="AQ132" s="140"/>
      <c r="AR132" s="141"/>
      <c r="AS132" s="142"/>
      <c r="AT132" s="142"/>
      <c r="AU132" s="143"/>
      <c r="AV132" s="144"/>
      <c r="AW132" s="145"/>
      <c r="AX132" s="140"/>
      <c r="AY132" s="141"/>
      <c r="AZ132" s="146"/>
      <c r="BA132" s="142"/>
      <c r="BB132" s="147"/>
      <c r="BC132" s="148"/>
      <c r="BD132" s="149"/>
      <c r="BE132" s="150"/>
      <c r="BF132" s="141"/>
      <c r="BG132" s="146"/>
      <c r="BH132" s="142"/>
      <c r="BI132" s="143"/>
      <c r="BJ132" s="148"/>
      <c r="BK132" s="149"/>
      <c r="BL132" s="151"/>
      <c r="BN132" s="85" t="str">
        <f t="shared" si="23"/>
        <v>-</v>
      </c>
      <c r="BP132" s="85"/>
    </row>
    <row r="133" ht="37.5" customHeight="1">
      <c r="A133" s="123"/>
      <c r="B133" s="124"/>
      <c r="C133" s="125"/>
      <c r="D133" s="126"/>
      <c r="E133" s="126"/>
      <c r="F133" s="126"/>
      <c r="G133" s="127"/>
      <c r="H133" s="126"/>
      <c r="I133" s="126"/>
      <c r="J133" s="126"/>
      <c r="K133" s="128"/>
      <c r="L133" s="128"/>
      <c r="M133" s="128"/>
      <c r="N133" s="129"/>
      <c r="O133" s="130"/>
      <c r="P133" s="131"/>
      <c r="Q133" s="132"/>
      <c r="R133" s="94"/>
      <c r="S133" s="131"/>
      <c r="T133" s="131"/>
      <c r="U133" s="131"/>
      <c r="V133" s="131"/>
      <c r="W133" s="133"/>
      <c r="X133" s="134"/>
      <c r="Y133" s="125"/>
      <c r="Z133" s="134"/>
      <c r="AA133" s="125"/>
      <c r="AB133" s="125"/>
      <c r="AC133" s="125"/>
      <c r="AD133" s="125"/>
      <c r="AE133" s="125"/>
      <c r="AF133" s="125"/>
      <c r="AG133" s="157"/>
      <c r="AH133" s="136"/>
      <c r="AI133" s="136"/>
      <c r="AJ133" s="136"/>
      <c r="AK133" s="136"/>
      <c r="AL133" s="136"/>
      <c r="AM133" s="137"/>
      <c r="AN133" s="138" t="str">
        <f>IFERROR(IF((AO133+1)&lt;2,Alertas!$B$2&amp;TEXT(AO133,"0%")&amp;Alertas!$D$2, IF((AO133+1)=2,Alertas!$B$3,IF((AO133+1)&gt;2,Alertas!$B$4&amp;TEXT(AO133,"0%")&amp;Alertas!$D$4,AO133+1))),"Sin meta para el segundo trimestre")</f>
        <v>Sin meta para el segundo trimestre</v>
      </c>
      <c r="AO133" s="139" t="str">
        <f t="shared" si="2"/>
        <v>-</v>
      </c>
      <c r="AP133" s="138" t="str">
        <f t="shared" si="3"/>
        <v>Sin meta para el segundo trimestre.</v>
      </c>
      <c r="AQ133" s="140"/>
      <c r="AR133" s="141"/>
      <c r="AS133" s="142"/>
      <c r="AT133" s="142"/>
      <c r="AU133" s="143"/>
      <c r="AV133" s="144"/>
      <c r="AW133" s="145"/>
      <c r="AX133" s="140"/>
      <c r="AY133" s="141"/>
      <c r="AZ133" s="146"/>
      <c r="BA133" s="142"/>
      <c r="BB133" s="147"/>
      <c r="BC133" s="148"/>
      <c r="BD133" s="149"/>
      <c r="BE133" s="150"/>
      <c r="BF133" s="141"/>
      <c r="BG133" s="146"/>
      <c r="BH133" s="142"/>
      <c r="BI133" s="143"/>
      <c r="BJ133" s="148"/>
      <c r="BK133" s="149"/>
      <c r="BL133" s="151"/>
      <c r="BN133" s="85" t="str">
        <f t="shared" si="23"/>
        <v>-</v>
      </c>
      <c r="BP133" s="85"/>
    </row>
    <row r="134" ht="37.5" customHeight="1">
      <c r="A134" s="123"/>
      <c r="B134" s="124"/>
      <c r="C134" s="125"/>
      <c r="D134" s="126"/>
      <c r="E134" s="126"/>
      <c r="F134" s="126"/>
      <c r="G134" s="127"/>
      <c r="H134" s="126"/>
      <c r="I134" s="126"/>
      <c r="J134" s="126"/>
      <c r="K134" s="128"/>
      <c r="L134" s="128"/>
      <c r="M134" s="128"/>
      <c r="N134" s="129"/>
      <c r="O134" s="130"/>
      <c r="P134" s="131"/>
      <c r="Q134" s="132"/>
      <c r="R134" s="94"/>
      <c r="S134" s="131"/>
      <c r="T134" s="131"/>
      <c r="U134" s="131"/>
      <c r="V134" s="131"/>
      <c r="W134" s="133"/>
      <c r="X134" s="134"/>
      <c r="Y134" s="125"/>
      <c r="Z134" s="134"/>
      <c r="AA134" s="125"/>
      <c r="AB134" s="125"/>
      <c r="AC134" s="125"/>
      <c r="AD134" s="125"/>
      <c r="AE134" s="125"/>
      <c r="AF134" s="125"/>
      <c r="AG134" s="157"/>
      <c r="AH134" s="136"/>
      <c r="AI134" s="136"/>
      <c r="AJ134" s="136"/>
      <c r="AK134" s="136"/>
      <c r="AL134" s="136"/>
      <c r="AM134" s="137"/>
      <c r="AN134" s="138" t="str">
        <f>IFERROR(IF((AO134+1)&lt;2,Alertas!$B$2&amp;TEXT(AO134,"0%")&amp;Alertas!$D$2, IF((AO134+1)=2,Alertas!$B$3,IF((AO134+1)&gt;2,Alertas!$B$4&amp;TEXT(AO134,"0%")&amp;Alertas!$D$4,AO134+1))),"Sin meta para el segundo trimestre")</f>
        <v>Sin meta para el segundo trimestre</v>
      </c>
      <c r="AO134" s="139" t="str">
        <f t="shared" si="2"/>
        <v>-</v>
      </c>
      <c r="AP134" s="138" t="str">
        <f t="shared" si="3"/>
        <v>Sin meta para el segundo trimestre.</v>
      </c>
      <c r="AQ134" s="140"/>
      <c r="AR134" s="141"/>
      <c r="AS134" s="142"/>
      <c r="AT134" s="142"/>
      <c r="AU134" s="143"/>
      <c r="AV134" s="144"/>
      <c r="AW134" s="145"/>
      <c r="AX134" s="140"/>
      <c r="AY134" s="141"/>
      <c r="AZ134" s="146"/>
      <c r="BA134" s="142"/>
      <c r="BB134" s="147"/>
      <c r="BC134" s="148"/>
      <c r="BD134" s="149"/>
      <c r="BE134" s="150"/>
      <c r="BF134" s="141"/>
      <c r="BG134" s="146"/>
      <c r="BH134" s="142"/>
      <c r="BI134" s="143"/>
      <c r="BJ134" s="148"/>
      <c r="BK134" s="149"/>
      <c r="BL134" s="151"/>
      <c r="BN134" s="85" t="str">
        <f t="shared" si="23"/>
        <v>-</v>
      </c>
      <c r="BP134" s="85"/>
    </row>
    <row r="135" ht="37.5" customHeight="1">
      <c r="A135" s="123"/>
      <c r="B135" s="124"/>
      <c r="C135" s="125"/>
      <c r="D135" s="126"/>
      <c r="E135" s="126"/>
      <c r="F135" s="126"/>
      <c r="G135" s="127"/>
      <c r="H135" s="126"/>
      <c r="I135" s="126"/>
      <c r="J135" s="126"/>
      <c r="K135" s="128"/>
      <c r="L135" s="128"/>
      <c r="M135" s="128"/>
      <c r="N135" s="129"/>
      <c r="O135" s="130"/>
      <c r="P135" s="131"/>
      <c r="Q135" s="132"/>
      <c r="R135" s="94"/>
      <c r="S135" s="131"/>
      <c r="T135" s="131"/>
      <c r="U135" s="131"/>
      <c r="V135" s="131"/>
      <c r="W135" s="133"/>
      <c r="X135" s="134"/>
      <c r="Y135" s="125"/>
      <c r="Z135" s="134"/>
      <c r="AA135" s="125"/>
      <c r="AB135" s="125"/>
      <c r="AC135" s="125"/>
      <c r="AD135" s="125"/>
      <c r="AE135" s="125"/>
      <c r="AF135" s="125"/>
      <c r="AG135" s="157"/>
      <c r="AH135" s="136"/>
      <c r="AI135" s="136"/>
      <c r="AJ135" s="136"/>
      <c r="AK135" s="136"/>
      <c r="AL135" s="136"/>
      <c r="AM135" s="137"/>
      <c r="AN135" s="138" t="str">
        <f>IFERROR(IF((AO135+1)&lt;2,Alertas!$B$2&amp;TEXT(AO135,"0%")&amp;Alertas!$D$2, IF((AO135+1)=2,Alertas!$B$3,IF((AO135+1)&gt;2,Alertas!$B$4&amp;TEXT(AO135,"0%")&amp;Alertas!$D$4,AO135+1))),"Sin meta para el segundo trimestre")</f>
        <v>Sin meta para el segundo trimestre</v>
      </c>
      <c r="AO135" s="139" t="str">
        <f t="shared" si="2"/>
        <v>-</v>
      </c>
      <c r="AP135" s="138" t="str">
        <f t="shared" si="3"/>
        <v>Sin meta para el segundo trimestre.</v>
      </c>
      <c r="AQ135" s="140"/>
      <c r="AR135" s="141"/>
      <c r="AS135" s="142"/>
      <c r="AT135" s="142"/>
      <c r="AU135" s="143"/>
      <c r="AV135" s="144"/>
      <c r="AW135" s="145"/>
      <c r="AX135" s="140"/>
      <c r="AY135" s="141"/>
      <c r="AZ135" s="146"/>
      <c r="BA135" s="142"/>
      <c r="BB135" s="147"/>
      <c r="BC135" s="148"/>
      <c r="BD135" s="149"/>
      <c r="BE135" s="150"/>
      <c r="BF135" s="141"/>
      <c r="BG135" s="146"/>
      <c r="BH135" s="142"/>
      <c r="BI135" s="143"/>
      <c r="BJ135" s="148"/>
      <c r="BK135" s="149"/>
      <c r="BL135" s="151"/>
      <c r="BN135" s="85" t="str">
        <f t="shared" si="23"/>
        <v>-</v>
      </c>
      <c r="BP135" s="85"/>
    </row>
    <row r="136" ht="37.5" customHeight="1">
      <c r="A136" s="123"/>
      <c r="B136" s="124"/>
      <c r="C136" s="125"/>
      <c r="D136" s="126"/>
      <c r="E136" s="126"/>
      <c r="F136" s="126"/>
      <c r="G136" s="127"/>
      <c r="H136" s="126"/>
      <c r="I136" s="126"/>
      <c r="J136" s="126"/>
      <c r="K136" s="128"/>
      <c r="L136" s="128"/>
      <c r="M136" s="128"/>
      <c r="N136" s="129"/>
      <c r="O136" s="130"/>
      <c r="P136" s="131"/>
      <c r="Q136" s="132"/>
      <c r="R136" s="94"/>
      <c r="S136" s="131"/>
      <c r="T136" s="131"/>
      <c r="U136" s="131"/>
      <c r="V136" s="131"/>
      <c r="W136" s="133"/>
      <c r="X136" s="134"/>
      <c r="Y136" s="125"/>
      <c r="Z136" s="134"/>
      <c r="AA136" s="125"/>
      <c r="AB136" s="125"/>
      <c r="AC136" s="125"/>
      <c r="AD136" s="125"/>
      <c r="AE136" s="125"/>
      <c r="AF136" s="125"/>
      <c r="AG136" s="157"/>
      <c r="AH136" s="136"/>
      <c r="AI136" s="136"/>
      <c r="AJ136" s="136"/>
      <c r="AK136" s="136"/>
      <c r="AL136" s="136"/>
      <c r="AM136" s="137"/>
      <c r="AN136" s="138" t="str">
        <f>IFERROR(IF((AO136+1)&lt;2,Alertas!$B$2&amp;TEXT(AO136,"0%")&amp;Alertas!$D$2, IF((AO136+1)=2,Alertas!$B$3,IF((AO136+1)&gt;2,Alertas!$B$4&amp;TEXT(AO136,"0%")&amp;Alertas!$D$4,AO136+1))),"Sin meta para el segundo trimestre")</f>
        <v>Sin meta para el segundo trimestre</v>
      </c>
      <c r="AO136" s="139" t="str">
        <f t="shared" si="2"/>
        <v>-</v>
      </c>
      <c r="AP136" s="138" t="str">
        <f t="shared" si="3"/>
        <v>Sin meta para el segundo trimestre.</v>
      </c>
      <c r="AQ136" s="140"/>
      <c r="AR136" s="141"/>
      <c r="AS136" s="142"/>
      <c r="AT136" s="142"/>
      <c r="AU136" s="143"/>
      <c r="AV136" s="144"/>
      <c r="AW136" s="145"/>
      <c r="AX136" s="140"/>
      <c r="AY136" s="141"/>
      <c r="AZ136" s="146"/>
      <c r="BA136" s="142"/>
      <c r="BB136" s="147"/>
      <c r="BC136" s="148"/>
      <c r="BD136" s="149"/>
      <c r="BE136" s="150"/>
      <c r="BF136" s="141"/>
      <c r="BG136" s="146"/>
      <c r="BH136" s="142"/>
      <c r="BI136" s="143"/>
      <c r="BJ136" s="148"/>
      <c r="BK136" s="149"/>
      <c r="BL136" s="151"/>
      <c r="BN136" s="85" t="str">
        <f t="shared" si="23"/>
        <v>-</v>
      </c>
      <c r="BP136" s="85"/>
    </row>
    <row r="137" ht="37.5" customHeight="1">
      <c r="A137" s="123"/>
      <c r="B137" s="124"/>
      <c r="C137" s="125"/>
      <c r="D137" s="126"/>
      <c r="E137" s="126"/>
      <c r="F137" s="126"/>
      <c r="G137" s="127"/>
      <c r="H137" s="126"/>
      <c r="I137" s="126"/>
      <c r="J137" s="126"/>
      <c r="K137" s="128"/>
      <c r="L137" s="128"/>
      <c r="M137" s="128"/>
      <c r="N137" s="129"/>
      <c r="O137" s="130"/>
      <c r="P137" s="131"/>
      <c r="Q137" s="132"/>
      <c r="R137" s="94"/>
      <c r="S137" s="131"/>
      <c r="T137" s="131"/>
      <c r="U137" s="131"/>
      <c r="V137" s="131"/>
      <c r="W137" s="133"/>
      <c r="X137" s="134"/>
      <c r="Y137" s="125"/>
      <c r="Z137" s="134"/>
      <c r="AA137" s="125"/>
      <c r="AB137" s="125"/>
      <c r="AC137" s="125"/>
      <c r="AD137" s="125"/>
      <c r="AE137" s="125"/>
      <c r="AF137" s="125"/>
      <c r="AG137" s="157"/>
      <c r="AH137" s="136"/>
      <c r="AI137" s="136"/>
      <c r="AJ137" s="136"/>
      <c r="AK137" s="136"/>
      <c r="AL137" s="136"/>
      <c r="AM137" s="137"/>
      <c r="AN137" s="138" t="str">
        <f>IFERROR(IF((AO137+1)&lt;2,Alertas!$B$2&amp;TEXT(AO137,"0%")&amp;Alertas!$D$2, IF((AO137+1)=2,Alertas!$B$3,IF((AO137+1)&gt;2,Alertas!$B$4&amp;TEXT(AO137,"0%")&amp;Alertas!$D$4,AO137+1))),"Sin meta para el segundo trimestre")</f>
        <v>Sin meta para el segundo trimestre</v>
      </c>
      <c r="AO137" s="139" t="str">
        <f t="shared" si="2"/>
        <v>-</v>
      </c>
      <c r="AP137" s="138" t="str">
        <f t="shared" si="3"/>
        <v>Sin meta para el segundo trimestre.</v>
      </c>
      <c r="AQ137" s="140"/>
      <c r="AR137" s="141"/>
      <c r="AS137" s="142"/>
      <c r="AT137" s="142"/>
      <c r="AU137" s="143"/>
      <c r="AV137" s="144"/>
      <c r="AW137" s="145"/>
      <c r="AX137" s="140"/>
      <c r="AY137" s="141"/>
      <c r="AZ137" s="146"/>
      <c r="BA137" s="142"/>
      <c r="BB137" s="147"/>
      <c r="BC137" s="148"/>
      <c r="BD137" s="149"/>
      <c r="BE137" s="150"/>
      <c r="BF137" s="141"/>
      <c r="BG137" s="146"/>
      <c r="BH137" s="142"/>
      <c r="BI137" s="143"/>
      <c r="BJ137" s="148"/>
      <c r="BK137" s="149"/>
      <c r="BL137" s="151"/>
      <c r="BN137" s="85" t="str">
        <f t="shared" si="23"/>
        <v>-</v>
      </c>
      <c r="BP137" s="85"/>
    </row>
    <row r="138" ht="37.5" customHeight="1">
      <c r="A138" s="123"/>
      <c r="B138" s="124"/>
      <c r="C138" s="125"/>
      <c r="D138" s="126"/>
      <c r="E138" s="126"/>
      <c r="F138" s="126"/>
      <c r="G138" s="127"/>
      <c r="H138" s="126"/>
      <c r="I138" s="126"/>
      <c r="J138" s="126"/>
      <c r="K138" s="128"/>
      <c r="L138" s="128"/>
      <c r="M138" s="128"/>
      <c r="N138" s="129"/>
      <c r="O138" s="130"/>
      <c r="P138" s="131"/>
      <c r="Q138" s="132"/>
      <c r="R138" s="94"/>
      <c r="S138" s="131"/>
      <c r="T138" s="131"/>
      <c r="U138" s="131"/>
      <c r="V138" s="131"/>
      <c r="W138" s="133"/>
      <c r="X138" s="134"/>
      <c r="Y138" s="125"/>
      <c r="Z138" s="134"/>
      <c r="AA138" s="125"/>
      <c r="AB138" s="125"/>
      <c r="AC138" s="125"/>
      <c r="AD138" s="125"/>
      <c r="AE138" s="125"/>
      <c r="AF138" s="125"/>
      <c r="AG138" s="157"/>
      <c r="AH138" s="136"/>
      <c r="AI138" s="136"/>
      <c r="AJ138" s="136"/>
      <c r="AK138" s="136"/>
      <c r="AL138" s="136"/>
      <c r="AM138" s="137"/>
      <c r="AN138" s="138" t="str">
        <f>IFERROR(IF((AO138+1)&lt;2,Alertas!$B$2&amp;TEXT(AO138,"0%")&amp;Alertas!$D$2, IF((AO138+1)=2,Alertas!$B$3,IF((AO138+1)&gt;2,Alertas!$B$4&amp;TEXT(AO138,"0%")&amp;Alertas!$D$4,AO138+1))),"Sin meta para el segundo trimestre")</f>
        <v>Sin meta para el segundo trimestre</v>
      </c>
      <c r="AO138" s="139" t="str">
        <f t="shared" si="2"/>
        <v>-</v>
      </c>
      <c r="AP138" s="138" t="str">
        <f t="shared" si="3"/>
        <v>Sin meta para el segundo trimestre.</v>
      </c>
      <c r="AQ138" s="140"/>
      <c r="AR138" s="141"/>
      <c r="AS138" s="142"/>
      <c r="AT138" s="142"/>
      <c r="AU138" s="143"/>
      <c r="AV138" s="144"/>
      <c r="AW138" s="145"/>
      <c r="AX138" s="140"/>
      <c r="AY138" s="141"/>
      <c r="AZ138" s="146"/>
      <c r="BA138" s="142"/>
      <c r="BB138" s="147"/>
      <c r="BC138" s="148"/>
      <c r="BD138" s="149"/>
      <c r="BE138" s="150"/>
      <c r="BF138" s="141"/>
      <c r="BG138" s="146"/>
      <c r="BH138" s="142"/>
      <c r="BI138" s="143"/>
      <c r="BJ138" s="148"/>
      <c r="BK138" s="149"/>
      <c r="BL138" s="151"/>
      <c r="BN138" s="85" t="str">
        <f t="shared" si="23"/>
        <v>-</v>
      </c>
      <c r="BP138" s="85"/>
    </row>
    <row r="139" ht="37.5" customHeight="1">
      <c r="A139" s="123"/>
      <c r="B139" s="124"/>
      <c r="C139" s="125"/>
      <c r="D139" s="126"/>
      <c r="E139" s="126"/>
      <c r="F139" s="126"/>
      <c r="G139" s="127"/>
      <c r="H139" s="126"/>
      <c r="I139" s="126"/>
      <c r="J139" s="126"/>
      <c r="K139" s="128"/>
      <c r="L139" s="128"/>
      <c r="M139" s="128"/>
      <c r="N139" s="129"/>
      <c r="O139" s="130"/>
      <c r="P139" s="131"/>
      <c r="Q139" s="132"/>
      <c r="R139" s="94"/>
      <c r="S139" s="131"/>
      <c r="T139" s="131"/>
      <c r="U139" s="131"/>
      <c r="V139" s="131"/>
      <c r="W139" s="133"/>
      <c r="X139" s="134"/>
      <c r="Y139" s="125"/>
      <c r="Z139" s="134"/>
      <c r="AA139" s="125"/>
      <c r="AB139" s="125"/>
      <c r="AC139" s="125"/>
      <c r="AD139" s="125"/>
      <c r="AE139" s="125"/>
      <c r="AF139" s="125"/>
      <c r="AG139" s="157"/>
      <c r="AH139" s="136"/>
      <c r="AI139" s="136"/>
      <c r="AJ139" s="136"/>
      <c r="AK139" s="136"/>
      <c r="AL139" s="136"/>
      <c r="AM139" s="137"/>
      <c r="AN139" s="138" t="str">
        <f>IFERROR(IF((AO139+1)&lt;2,Alertas!$B$2&amp;TEXT(AO139,"0%")&amp;Alertas!$D$2, IF((AO139+1)=2,Alertas!$B$3,IF((AO139+1)&gt;2,Alertas!$B$4&amp;TEXT(AO139,"0%")&amp;Alertas!$D$4,AO139+1))),"Sin meta para el segundo trimestre")</f>
        <v>Sin meta para el segundo trimestre</v>
      </c>
      <c r="AO139" s="139" t="str">
        <f t="shared" si="2"/>
        <v>-</v>
      </c>
      <c r="AP139" s="138" t="str">
        <f t="shared" si="3"/>
        <v>Sin meta para el segundo trimestre.</v>
      </c>
      <c r="AQ139" s="140"/>
      <c r="AR139" s="141"/>
      <c r="AS139" s="142"/>
      <c r="AT139" s="142"/>
      <c r="AU139" s="143"/>
      <c r="AV139" s="144"/>
      <c r="AW139" s="145"/>
      <c r="AX139" s="140"/>
      <c r="AY139" s="141"/>
      <c r="AZ139" s="146"/>
      <c r="BA139" s="142"/>
      <c r="BB139" s="147"/>
      <c r="BC139" s="148"/>
      <c r="BD139" s="149"/>
      <c r="BE139" s="150"/>
      <c r="BF139" s="141"/>
      <c r="BG139" s="146"/>
      <c r="BH139" s="142"/>
      <c r="BI139" s="143"/>
      <c r="BJ139" s="148"/>
      <c r="BK139" s="149"/>
      <c r="BL139" s="151"/>
      <c r="BN139" s="85" t="str">
        <f t="shared" si="23"/>
        <v>-</v>
      </c>
      <c r="BP139" s="85"/>
    </row>
    <row r="140" ht="37.5" customHeight="1">
      <c r="A140" s="123"/>
      <c r="B140" s="124"/>
      <c r="C140" s="125"/>
      <c r="D140" s="126"/>
      <c r="E140" s="126"/>
      <c r="F140" s="126"/>
      <c r="G140" s="127"/>
      <c r="H140" s="126"/>
      <c r="I140" s="126"/>
      <c r="J140" s="126"/>
      <c r="K140" s="128"/>
      <c r="L140" s="128"/>
      <c r="M140" s="128"/>
      <c r="N140" s="129"/>
      <c r="O140" s="130"/>
      <c r="P140" s="131"/>
      <c r="Q140" s="132"/>
      <c r="R140" s="94"/>
      <c r="S140" s="131"/>
      <c r="T140" s="131"/>
      <c r="U140" s="131"/>
      <c r="V140" s="131"/>
      <c r="W140" s="133"/>
      <c r="X140" s="134"/>
      <c r="Y140" s="125"/>
      <c r="Z140" s="134"/>
      <c r="AA140" s="125"/>
      <c r="AB140" s="125"/>
      <c r="AC140" s="125"/>
      <c r="AD140" s="125"/>
      <c r="AE140" s="125"/>
      <c r="AF140" s="125"/>
      <c r="AG140" s="157"/>
      <c r="AH140" s="136"/>
      <c r="AI140" s="136"/>
      <c r="AJ140" s="136"/>
      <c r="AK140" s="136"/>
      <c r="AL140" s="136"/>
      <c r="AM140" s="137"/>
      <c r="AN140" s="138" t="str">
        <f>IFERROR(IF((AO140+1)&lt;2,Alertas!$B$2&amp;TEXT(AO140,"0%")&amp;Alertas!$D$2, IF((AO140+1)=2,Alertas!$B$3,IF((AO140+1)&gt;2,Alertas!$B$4&amp;TEXT(AO140,"0%")&amp;Alertas!$D$4,AO140+1))),"Sin meta para el segundo trimestre")</f>
        <v>Sin meta para el segundo trimestre</v>
      </c>
      <c r="AO140" s="139" t="str">
        <f t="shared" si="2"/>
        <v>-</v>
      </c>
      <c r="AP140" s="138" t="str">
        <f t="shared" si="3"/>
        <v>Sin meta para el segundo trimestre.</v>
      </c>
      <c r="AQ140" s="140"/>
      <c r="AR140" s="141"/>
      <c r="AS140" s="142"/>
      <c r="AT140" s="142"/>
      <c r="AU140" s="143"/>
      <c r="AV140" s="144"/>
      <c r="AW140" s="145"/>
      <c r="AX140" s="140"/>
      <c r="AY140" s="141"/>
      <c r="AZ140" s="146"/>
      <c r="BA140" s="142"/>
      <c r="BB140" s="147"/>
      <c r="BC140" s="148"/>
      <c r="BD140" s="149"/>
      <c r="BE140" s="150"/>
      <c r="BF140" s="141"/>
      <c r="BG140" s="146"/>
      <c r="BH140" s="142"/>
      <c r="BI140" s="143"/>
      <c r="BJ140" s="148"/>
      <c r="BK140" s="149"/>
      <c r="BL140" s="151"/>
      <c r="BN140" s="85" t="str">
        <f t="shared" si="23"/>
        <v>-</v>
      </c>
      <c r="BP140" s="85"/>
    </row>
    <row r="141" ht="37.5" customHeight="1">
      <c r="A141" s="123"/>
      <c r="B141" s="124"/>
      <c r="C141" s="125"/>
      <c r="D141" s="126"/>
      <c r="E141" s="126"/>
      <c r="F141" s="126"/>
      <c r="G141" s="127"/>
      <c r="H141" s="126"/>
      <c r="I141" s="126"/>
      <c r="J141" s="126"/>
      <c r="K141" s="128"/>
      <c r="L141" s="128"/>
      <c r="M141" s="128"/>
      <c r="N141" s="129"/>
      <c r="O141" s="130"/>
      <c r="P141" s="131"/>
      <c r="Q141" s="132"/>
      <c r="R141" s="94"/>
      <c r="S141" s="131"/>
      <c r="T141" s="131"/>
      <c r="U141" s="131"/>
      <c r="V141" s="131"/>
      <c r="W141" s="133"/>
      <c r="X141" s="134"/>
      <c r="Y141" s="125"/>
      <c r="Z141" s="134"/>
      <c r="AA141" s="125"/>
      <c r="AB141" s="125"/>
      <c r="AC141" s="125"/>
      <c r="AD141" s="125"/>
      <c r="AE141" s="125"/>
      <c r="AF141" s="125"/>
      <c r="AG141" s="157"/>
      <c r="AH141" s="136"/>
      <c r="AI141" s="136"/>
      <c r="AJ141" s="136"/>
      <c r="AK141" s="136"/>
      <c r="AL141" s="136"/>
      <c r="AM141" s="137"/>
      <c r="AN141" s="138" t="str">
        <f>IFERROR(IF((AO141+1)&lt;2,Alertas!$B$2&amp;TEXT(AO141,"0%")&amp;Alertas!$D$2, IF((AO141+1)=2,Alertas!$B$3,IF((AO141+1)&gt;2,Alertas!$B$4&amp;TEXT(AO141,"0%")&amp;Alertas!$D$4,AO141+1))),"Sin meta para el segundo trimestre")</f>
        <v>Sin meta para el segundo trimestre</v>
      </c>
      <c r="AO141" s="139" t="str">
        <f t="shared" si="2"/>
        <v>-</v>
      </c>
      <c r="AP141" s="138" t="str">
        <f t="shared" si="3"/>
        <v>Sin meta para el segundo trimestre.</v>
      </c>
      <c r="AQ141" s="140"/>
      <c r="AR141" s="141"/>
      <c r="AS141" s="142"/>
      <c r="AT141" s="142"/>
      <c r="AU141" s="143"/>
      <c r="AV141" s="144"/>
      <c r="AW141" s="145"/>
      <c r="AX141" s="140"/>
      <c r="AY141" s="141"/>
      <c r="AZ141" s="146"/>
      <c r="BA141" s="142"/>
      <c r="BB141" s="147"/>
      <c r="BC141" s="148"/>
      <c r="BD141" s="149"/>
      <c r="BE141" s="150"/>
      <c r="BF141" s="141"/>
      <c r="BG141" s="146"/>
      <c r="BH141" s="142"/>
      <c r="BI141" s="143"/>
      <c r="BJ141" s="148"/>
      <c r="BK141" s="149"/>
      <c r="BL141" s="151"/>
      <c r="BN141" s="85" t="str">
        <f t="shared" si="23"/>
        <v>-</v>
      </c>
      <c r="BP141" s="85"/>
    </row>
    <row r="142" ht="37.5" customHeight="1">
      <c r="A142" s="123"/>
      <c r="B142" s="124"/>
      <c r="C142" s="125"/>
      <c r="D142" s="126"/>
      <c r="E142" s="126"/>
      <c r="F142" s="126"/>
      <c r="G142" s="127"/>
      <c r="H142" s="126"/>
      <c r="I142" s="126"/>
      <c r="J142" s="126"/>
      <c r="K142" s="128"/>
      <c r="L142" s="128"/>
      <c r="M142" s="128"/>
      <c r="N142" s="129"/>
      <c r="O142" s="130"/>
      <c r="P142" s="131"/>
      <c r="Q142" s="132"/>
      <c r="R142" s="94"/>
      <c r="S142" s="131"/>
      <c r="T142" s="131"/>
      <c r="U142" s="131"/>
      <c r="V142" s="131"/>
      <c r="W142" s="133"/>
      <c r="X142" s="134"/>
      <c r="Y142" s="125"/>
      <c r="Z142" s="134"/>
      <c r="AA142" s="125"/>
      <c r="AB142" s="125"/>
      <c r="AC142" s="125"/>
      <c r="AD142" s="125"/>
      <c r="AE142" s="125"/>
      <c r="AF142" s="125"/>
      <c r="AG142" s="157"/>
      <c r="AH142" s="136"/>
      <c r="AI142" s="136"/>
      <c r="AJ142" s="136"/>
      <c r="AK142" s="136"/>
      <c r="AL142" s="136"/>
      <c r="AM142" s="137"/>
      <c r="AN142" s="138" t="str">
        <f>IFERROR(IF((AO142+1)&lt;2,Alertas!$B$2&amp;TEXT(AO142,"0%")&amp;Alertas!$D$2, IF((AO142+1)=2,Alertas!$B$3,IF((AO142+1)&gt;2,Alertas!$B$4&amp;TEXT(AO142,"0%")&amp;Alertas!$D$4,AO142+1))),"Sin meta para el segundo trimestre")</f>
        <v>Sin meta para el segundo trimestre</v>
      </c>
      <c r="AO142" s="139" t="str">
        <f t="shared" si="2"/>
        <v>-</v>
      </c>
      <c r="AP142" s="138" t="str">
        <f t="shared" si="3"/>
        <v>Sin meta para el segundo trimestre.</v>
      </c>
      <c r="AQ142" s="140"/>
      <c r="AR142" s="141"/>
      <c r="AS142" s="142"/>
      <c r="AT142" s="142"/>
      <c r="AU142" s="143"/>
      <c r="AV142" s="144"/>
      <c r="AW142" s="145"/>
      <c r="AX142" s="140"/>
      <c r="AY142" s="141"/>
      <c r="AZ142" s="146"/>
      <c r="BA142" s="142"/>
      <c r="BB142" s="147"/>
      <c r="BC142" s="148"/>
      <c r="BD142" s="149"/>
      <c r="BE142" s="150"/>
      <c r="BF142" s="141"/>
      <c r="BG142" s="146"/>
      <c r="BH142" s="142"/>
      <c r="BI142" s="143"/>
      <c r="BJ142" s="148"/>
      <c r="BK142" s="149"/>
      <c r="BL142" s="151"/>
      <c r="BN142" s="85" t="str">
        <f t="shared" si="23"/>
        <v>-</v>
      </c>
      <c r="BP142" s="85"/>
    </row>
    <row r="143" ht="37.5" customHeight="1">
      <c r="A143" s="123"/>
      <c r="B143" s="124"/>
      <c r="C143" s="125"/>
      <c r="D143" s="126"/>
      <c r="E143" s="126"/>
      <c r="F143" s="126"/>
      <c r="G143" s="127"/>
      <c r="H143" s="126"/>
      <c r="I143" s="126"/>
      <c r="J143" s="126"/>
      <c r="K143" s="128"/>
      <c r="L143" s="128"/>
      <c r="M143" s="128"/>
      <c r="N143" s="129"/>
      <c r="O143" s="130"/>
      <c r="P143" s="131"/>
      <c r="Q143" s="132"/>
      <c r="R143" s="94"/>
      <c r="S143" s="131"/>
      <c r="T143" s="131"/>
      <c r="U143" s="131"/>
      <c r="V143" s="131"/>
      <c r="W143" s="133"/>
      <c r="X143" s="134"/>
      <c r="Y143" s="125"/>
      <c r="Z143" s="134"/>
      <c r="AA143" s="125"/>
      <c r="AB143" s="125"/>
      <c r="AC143" s="125"/>
      <c r="AD143" s="125"/>
      <c r="AE143" s="125"/>
      <c r="AF143" s="125"/>
      <c r="AG143" s="157"/>
      <c r="AH143" s="136"/>
      <c r="AI143" s="136"/>
      <c r="AJ143" s="136"/>
      <c r="AK143" s="136"/>
      <c r="AL143" s="136"/>
      <c r="AM143" s="137"/>
      <c r="AN143" s="138" t="str">
        <f>IFERROR(IF((AO143+1)&lt;2,Alertas!$B$2&amp;TEXT(AO143,"0%")&amp;Alertas!$D$2, IF((AO143+1)=2,Alertas!$B$3,IF((AO143+1)&gt;2,Alertas!$B$4&amp;TEXT(AO143,"0%")&amp;Alertas!$D$4,AO143+1))),"Sin meta para el segundo trimestre")</f>
        <v>Sin meta para el segundo trimestre</v>
      </c>
      <c r="AO143" s="139" t="str">
        <f t="shared" si="2"/>
        <v>-</v>
      </c>
      <c r="AP143" s="138" t="str">
        <f t="shared" si="3"/>
        <v>Sin meta para el segundo trimestre.</v>
      </c>
      <c r="AQ143" s="140"/>
      <c r="AR143" s="141"/>
      <c r="AS143" s="142"/>
      <c r="AT143" s="142"/>
      <c r="AU143" s="143"/>
      <c r="AV143" s="144"/>
      <c r="AW143" s="145"/>
      <c r="AX143" s="140"/>
      <c r="AY143" s="141"/>
      <c r="AZ143" s="146"/>
      <c r="BA143" s="142"/>
      <c r="BB143" s="147"/>
      <c r="BC143" s="148"/>
      <c r="BD143" s="149"/>
      <c r="BE143" s="150"/>
      <c r="BF143" s="141"/>
      <c r="BG143" s="146"/>
      <c r="BH143" s="142"/>
      <c r="BI143" s="143"/>
      <c r="BJ143" s="148"/>
      <c r="BK143" s="149"/>
      <c r="BL143" s="151"/>
      <c r="BN143" s="85" t="str">
        <f t="shared" si="23"/>
        <v>-</v>
      </c>
      <c r="BP143" s="85"/>
    </row>
    <row r="144" ht="37.5" customHeight="1">
      <c r="A144" s="123"/>
      <c r="B144" s="124"/>
      <c r="C144" s="125"/>
      <c r="D144" s="126"/>
      <c r="E144" s="126"/>
      <c r="F144" s="126"/>
      <c r="G144" s="127"/>
      <c r="H144" s="126"/>
      <c r="I144" s="126"/>
      <c r="J144" s="126"/>
      <c r="K144" s="128"/>
      <c r="L144" s="128"/>
      <c r="M144" s="128"/>
      <c r="N144" s="129"/>
      <c r="O144" s="130"/>
      <c r="P144" s="131"/>
      <c r="Q144" s="132"/>
      <c r="R144" s="94"/>
      <c r="S144" s="131"/>
      <c r="T144" s="131"/>
      <c r="U144" s="131"/>
      <c r="V144" s="131"/>
      <c r="W144" s="133"/>
      <c r="X144" s="134"/>
      <c r="Y144" s="125"/>
      <c r="Z144" s="134"/>
      <c r="AA144" s="125"/>
      <c r="AB144" s="125"/>
      <c r="AC144" s="125"/>
      <c r="AD144" s="125"/>
      <c r="AE144" s="125"/>
      <c r="AF144" s="125"/>
      <c r="AG144" s="157"/>
      <c r="AH144" s="136"/>
      <c r="AI144" s="136"/>
      <c r="AJ144" s="136"/>
      <c r="AK144" s="136"/>
      <c r="AL144" s="136"/>
      <c r="AM144" s="137"/>
      <c r="AN144" s="138" t="str">
        <f>IFERROR(IF((AO144+1)&lt;2,Alertas!$B$2&amp;TEXT(AO144,"0%")&amp;Alertas!$D$2, IF((AO144+1)=2,Alertas!$B$3,IF((AO144+1)&gt;2,Alertas!$B$4&amp;TEXT(AO144,"0%")&amp;Alertas!$D$4,AO144+1))),"Sin meta para el segundo trimestre")</f>
        <v>Sin meta para el segundo trimestre</v>
      </c>
      <c r="AO144" s="139" t="str">
        <f t="shared" si="2"/>
        <v>-</v>
      </c>
      <c r="AP144" s="138" t="str">
        <f t="shared" si="3"/>
        <v>Sin meta para el segundo trimestre.</v>
      </c>
      <c r="AQ144" s="140"/>
      <c r="AR144" s="141"/>
      <c r="AS144" s="142"/>
      <c r="AT144" s="142"/>
      <c r="AU144" s="143"/>
      <c r="AV144" s="144"/>
      <c r="AW144" s="145"/>
      <c r="AX144" s="140"/>
      <c r="AY144" s="141"/>
      <c r="AZ144" s="146"/>
      <c r="BA144" s="142"/>
      <c r="BB144" s="147"/>
      <c r="BC144" s="148"/>
      <c r="BD144" s="149"/>
      <c r="BE144" s="150"/>
      <c r="BF144" s="141"/>
      <c r="BG144" s="146"/>
      <c r="BH144" s="142"/>
      <c r="BI144" s="143"/>
      <c r="BJ144" s="148"/>
      <c r="BK144" s="149"/>
      <c r="BL144" s="151"/>
      <c r="BN144" s="85" t="str">
        <f t="shared" si="23"/>
        <v>-</v>
      </c>
      <c r="BP144" s="85"/>
    </row>
    <row r="145" ht="37.5" customHeight="1">
      <c r="A145" s="123"/>
      <c r="B145" s="124"/>
      <c r="C145" s="125"/>
      <c r="D145" s="126"/>
      <c r="E145" s="126"/>
      <c r="F145" s="126"/>
      <c r="G145" s="127"/>
      <c r="H145" s="126"/>
      <c r="I145" s="126"/>
      <c r="J145" s="126"/>
      <c r="K145" s="128"/>
      <c r="L145" s="128"/>
      <c r="M145" s="128"/>
      <c r="N145" s="129"/>
      <c r="O145" s="130"/>
      <c r="P145" s="131"/>
      <c r="Q145" s="132"/>
      <c r="R145" s="94"/>
      <c r="S145" s="131"/>
      <c r="T145" s="131"/>
      <c r="U145" s="131"/>
      <c r="V145" s="131"/>
      <c r="W145" s="133"/>
      <c r="X145" s="134"/>
      <c r="Y145" s="125"/>
      <c r="Z145" s="134"/>
      <c r="AA145" s="125"/>
      <c r="AB145" s="125"/>
      <c r="AC145" s="125"/>
      <c r="AD145" s="125"/>
      <c r="AE145" s="125"/>
      <c r="AF145" s="125"/>
      <c r="AG145" s="157"/>
      <c r="AH145" s="136"/>
      <c r="AI145" s="136"/>
      <c r="AJ145" s="136"/>
      <c r="AK145" s="136"/>
      <c r="AL145" s="136"/>
      <c r="AM145" s="137"/>
      <c r="AN145" s="138" t="str">
        <f>IFERROR(IF((AO145+1)&lt;2,Alertas!$B$2&amp;TEXT(AO145,"0%")&amp;Alertas!$D$2, IF((AO145+1)=2,Alertas!$B$3,IF((AO145+1)&gt;2,Alertas!$B$4&amp;TEXT(AO145,"0%")&amp;Alertas!$D$4,AO145+1))),"Sin meta para el segundo trimestre")</f>
        <v>Sin meta para el segundo trimestre</v>
      </c>
      <c r="AO145" s="139" t="str">
        <f t="shared" si="2"/>
        <v>-</v>
      </c>
      <c r="AP145" s="138" t="str">
        <f t="shared" si="3"/>
        <v>Sin meta para el segundo trimestre.</v>
      </c>
      <c r="AQ145" s="140"/>
      <c r="AR145" s="141"/>
      <c r="AS145" s="142"/>
      <c r="AT145" s="142"/>
      <c r="AU145" s="143"/>
      <c r="AV145" s="144"/>
      <c r="AW145" s="145"/>
      <c r="AX145" s="140"/>
      <c r="AY145" s="141"/>
      <c r="AZ145" s="146"/>
      <c r="BA145" s="142"/>
      <c r="BB145" s="147"/>
      <c r="BC145" s="148"/>
      <c r="BD145" s="149"/>
      <c r="BE145" s="150"/>
      <c r="BF145" s="141"/>
      <c r="BG145" s="146"/>
      <c r="BH145" s="142"/>
      <c r="BI145" s="143"/>
      <c r="BJ145" s="148"/>
      <c r="BK145" s="149"/>
      <c r="BL145" s="151"/>
      <c r="BN145" s="85" t="str">
        <f t="shared" si="23"/>
        <v>-</v>
      </c>
      <c r="BP145" s="85"/>
    </row>
    <row r="146" ht="37.5" customHeight="1">
      <c r="A146" s="123"/>
      <c r="B146" s="124"/>
      <c r="C146" s="125"/>
      <c r="D146" s="126"/>
      <c r="E146" s="126"/>
      <c r="F146" s="126"/>
      <c r="G146" s="127"/>
      <c r="H146" s="126"/>
      <c r="I146" s="126"/>
      <c r="J146" s="126"/>
      <c r="K146" s="128"/>
      <c r="L146" s="128"/>
      <c r="M146" s="128"/>
      <c r="N146" s="129"/>
      <c r="O146" s="130"/>
      <c r="P146" s="131"/>
      <c r="Q146" s="132"/>
      <c r="R146" s="94"/>
      <c r="S146" s="131"/>
      <c r="T146" s="131"/>
      <c r="U146" s="131"/>
      <c r="V146" s="131"/>
      <c r="W146" s="133"/>
      <c r="X146" s="134"/>
      <c r="Y146" s="125"/>
      <c r="Z146" s="134"/>
      <c r="AA146" s="125"/>
      <c r="AB146" s="125"/>
      <c r="AC146" s="125"/>
      <c r="AD146" s="125"/>
      <c r="AE146" s="125"/>
      <c r="AF146" s="125"/>
      <c r="AG146" s="157"/>
      <c r="AH146" s="136"/>
      <c r="AI146" s="136"/>
      <c r="AJ146" s="136"/>
      <c r="AK146" s="136"/>
      <c r="AL146" s="136"/>
      <c r="AM146" s="137"/>
      <c r="AN146" s="138" t="str">
        <f>IFERROR(IF((AO146+1)&lt;2,Alertas!$B$2&amp;TEXT(AO146,"0%")&amp;Alertas!$D$2, IF((AO146+1)=2,Alertas!$B$3,IF((AO146+1)&gt;2,Alertas!$B$4&amp;TEXT(AO146,"0%")&amp;Alertas!$D$4,AO146+1))),"Sin meta para el segundo trimestre")</f>
        <v>Sin meta para el segundo trimestre</v>
      </c>
      <c r="AO146" s="139" t="str">
        <f t="shared" si="2"/>
        <v>-</v>
      </c>
      <c r="AP146" s="138" t="str">
        <f t="shared" si="3"/>
        <v>Sin meta para el segundo trimestre.</v>
      </c>
      <c r="AQ146" s="140"/>
      <c r="AR146" s="141"/>
      <c r="AS146" s="142"/>
      <c r="AT146" s="142"/>
      <c r="AU146" s="143"/>
      <c r="AV146" s="144"/>
      <c r="AW146" s="145"/>
      <c r="AX146" s="140"/>
      <c r="AY146" s="141"/>
      <c r="AZ146" s="146"/>
      <c r="BA146" s="142"/>
      <c r="BB146" s="147"/>
      <c r="BC146" s="148"/>
      <c r="BD146" s="149"/>
      <c r="BE146" s="150"/>
      <c r="BF146" s="141"/>
      <c r="BG146" s="146"/>
      <c r="BH146" s="142"/>
      <c r="BI146" s="143"/>
      <c r="BJ146" s="148"/>
      <c r="BK146" s="149"/>
      <c r="BL146" s="151"/>
      <c r="BN146" s="85" t="str">
        <f t="shared" si="23"/>
        <v>-</v>
      </c>
      <c r="BP146" s="85"/>
    </row>
    <row r="147" ht="37.5" customHeight="1">
      <c r="A147" s="123"/>
      <c r="B147" s="124"/>
      <c r="C147" s="125"/>
      <c r="D147" s="126"/>
      <c r="E147" s="126"/>
      <c r="F147" s="126"/>
      <c r="G147" s="127"/>
      <c r="H147" s="126"/>
      <c r="I147" s="126"/>
      <c r="J147" s="126"/>
      <c r="K147" s="128"/>
      <c r="L147" s="128"/>
      <c r="M147" s="128"/>
      <c r="N147" s="129"/>
      <c r="O147" s="130"/>
      <c r="P147" s="131"/>
      <c r="Q147" s="132"/>
      <c r="R147" s="94"/>
      <c r="S147" s="131"/>
      <c r="T147" s="131"/>
      <c r="U147" s="131"/>
      <c r="V147" s="131"/>
      <c r="W147" s="133"/>
      <c r="X147" s="134"/>
      <c r="Y147" s="125"/>
      <c r="Z147" s="134"/>
      <c r="AA147" s="125"/>
      <c r="AB147" s="125"/>
      <c r="AC147" s="125"/>
      <c r="AD147" s="125"/>
      <c r="AE147" s="125"/>
      <c r="AF147" s="125"/>
      <c r="AG147" s="157"/>
      <c r="AH147" s="136"/>
      <c r="AI147" s="136"/>
      <c r="AJ147" s="136"/>
      <c r="AK147" s="136"/>
      <c r="AL147" s="136"/>
      <c r="AM147" s="137"/>
      <c r="AN147" s="138" t="str">
        <f>IFERROR(IF((AO147+1)&lt;2,Alertas!$B$2&amp;TEXT(AO147,"0%")&amp;Alertas!$D$2, IF((AO147+1)=2,Alertas!$B$3,IF((AO147+1)&gt;2,Alertas!$B$4&amp;TEXT(AO147,"0%")&amp;Alertas!$D$4,AO147+1))),"Sin meta para el segundo trimestre")</f>
        <v>Sin meta para el segundo trimestre</v>
      </c>
      <c r="AO147" s="139" t="str">
        <f t="shared" si="2"/>
        <v>-</v>
      </c>
      <c r="AP147" s="138" t="str">
        <f t="shared" si="3"/>
        <v>Sin meta para el segundo trimestre.</v>
      </c>
      <c r="AQ147" s="140"/>
      <c r="AR147" s="141"/>
      <c r="AS147" s="142"/>
      <c r="AT147" s="142"/>
      <c r="AU147" s="143"/>
      <c r="AV147" s="144"/>
      <c r="AW147" s="145"/>
      <c r="AX147" s="140"/>
      <c r="AY147" s="141"/>
      <c r="AZ147" s="146"/>
      <c r="BA147" s="142"/>
      <c r="BB147" s="147"/>
      <c r="BC147" s="148"/>
      <c r="BD147" s="149"/>
      <c r="BE147" s="150"/>
      <c r="BF147" s="141"/>
      <c r="BG147" s="146"/>
      <c r="BH147" s="142"/>
      <c r="BI147" s="143"/>
      <c r="BJ147" s="148"/>
      <c r="BK147" s="149"/>
      <c r="BL147" s="151"/>
      <c r="BN147" s="85" t="str">
        <f t="shared" si="23"/>
        <v>-</v>
      </c>
      <c r="BP147" s="85"/>
    </row>
    <row r="148" ht="37.5" customHeight="1">
      <c r="A148" s="123"/>
      <c r="B148" s="124"/>
      <c r="C148" s="125"/>
      <c r="D148" s="126"/>
      <c r="E148" s="126"/>
      <c r="F148" s="126"/>
      <c r="G148" s="127"/>
      <c r="H148" s="126"/>
      <c r="I148" s="126"/>
      <c r="J148" s="126"/>
      <c r="K148" s="128"/>
      <c r="L148" s="128"/>
      <c r="M148" s="128"/>
      <c r="N148" s="129"/>
      <c r="O148" s="130"/>
      <c r="P148" s="131"/>
      <c r="Q148" s="132"/>
      <c r="R148" s="94"/>
      <c r="S148" s="131"/>
      <c r="T148" s="131"/>
      <c r="U148" s="131"/>
      <c r="V148" s="131"/>
      <c r="W148" s="133"/>
      <c r="X148" s="134"/>
      <c r="Y148" s="125"/>
      <c r="Z148" s="134"/>
      <c r="AA148" s="125"/>
      <c r="AB148" s="125"/>
      <c r="AC148" s="125"/>
      <c r="AD148" s="125"/>
      <c r="AE148" s="125"/>
      <c r="AF148" s="125"/>
      <c r="AG148" s="157"/>
      <c r="AH148" s="136"/>
      <c r="AI148" s="136"/>
      <c r="AJ148" s="136"/>
      <c r="AK148" s="136"/>
      <c r="AL148" s="136"/>
      <c r="AM148" s="137"/>
      <c r="AN148" s="138" t="str">
        <f>IFERROR(IF((AO148+1)&lt;2,Alertas!$B$2&amp;TEXT(AO148,"0%")&amp;Alertas!$D$2, IF((AO148+1)=2,Alertas!$B$3,IF((AO148+1)&gt;2,Alertas!$B$4&amp;TEXT(AO148,"0%")&amp;Alertas!$D$4,AO148+1))),"Sin meta para el segundo trimestre")</f>
        <v>Sin meta para el segundo trimestre</v>
      </c>
      <c r="AO148" s="139" t="str">
        <f t="shared" si="2"/>
        <v>-</v>
      </c>
      <c r="AP148" s="138" t="str">
        <f t="shared" si="3"/>
        <v>Sin meta para el segundo trimestre.</v>
      </c>
      <c r="AQ148" s="140"/>
      <c r="AR148" s="141"/>
      <c r="AS148" s="142"/>
      <c r="AT148" s="142"/>
      <c r="AU148" s="143"/>
      <c r="AV148" s="144"/>
      <c r="AW148" s="145"/>
      <c r="AX148" s="140"/>
      <c r="AY148" s="141"/>
      <c r="AZ148" s="146"/>
      <c r="BA148" s="142"/>
      <c r="BB148" s="147"/>
      <c r="BC148" s="148"/>
      <c r="BD148" s="149"/>
      <c r="BE148" s="150"/>
      <c r="BF148" s="141"/>
      <c r="BG148" s="146"/>
      <c r="BH148" s="142"/>
      <c r="BI148" s="143"/>
      <c r="BJ148" s="148"/>
      <c r="BK148" s="149"/>
      <c r="BL148" s="151"/>
      <c r="BN148" s="85" t="str">
        <f t="shared" si="23"/>
        <v>-</v>
      </c>
      <c r="BP148" s="85"/>
    </row>
    <row r="149" ht="37.5" customHeight="1">
      <c r="A149" s="123"/>
      <c r="B149" s="124"/>
      <c r="C149" s="125"/>
      <c r="D149" s="126"/>
      <c r="E149" s="126"/>
      <c r="F149" s="126"/>
      <c r="G149" s="127"/>
      <c r="H149" s="126"/>
      <c r="I149" s="126"/>
      <c r="J149" s="126"/>
      <c r="K149" s="128"/>
      <c r="L149" s="128"/>
      <c r="M149" s="128"/>
      <c r="N149" s="129"/>
      <c r="O149" s="130"/>
      <c r="P149" s="131"/>
      <c r="Q149" s="132"/>
      <c r="R149" s="94"/>
      <c r="S149" s="131"/>
      <c r="T149" s="131"/>
      <c r="U149" s="131"/>
      <c r="V149" s="131"/>
      <c r="W149" s="133"/>
      <c r="X149" s="134"/>
      <c r="Y149" s="125"/>
      <c r="Z149" s="134"/>
      <c r="AA149" s="125"/>
      <c r="AB149" s="125"/>
      <c r="AC149" s="125"/>
      <c r="AD149" s="125"/>
      <c r="AE149" s="125"/>
      <c r="AF149" s="125"/>
      <c r="AG149" s="157"/>
      <c r="AH149" s="136"/>
      <c r="AI149" s="136"/>
      <c r="AJ149" s="136"/>
      <c r="AK149" s="136"/>
      <c r="AL149" s="136"/>
      <c r="AM149" s="137"/>
      <c r="AN149" s="138" t="str">
        <f>IFERROR(IF((AO149+1)&lt;2,Alertas!$B$2&amp;TEXT(AO149,"0%")&amp;Alertas!$D$2, IF((AO149+1)=2,Alertas!$B$3,IF((AO149+1)&gt;2,Alertas!$B$4&amp;TEXT(AO149,"0%")&amp;Alertas!$D$4,AO149+1))),"Sin meta para el segundo trimestre")</f>
        <v>Sin meta para el segundo trimestre</v>
      </c>
      <c r="AO149" s="139" t="str">
        <f t="shared" si="2"/>
        <v>-</v>
      </c>
      <c r="AP149" s="138" t="str">
        <f t="shared" si="3"/>
        <v>Sin meta para el segundo trimestre.</v>
      </c>
      <c r="AQ149" s="140"/>
      <c r="AR149" s="141"/>
      <c r="AS149" s="142"/>
      <c r="AT149" s="142"/>
      <c r="AU149" s="143"/>
      <c r="AV149" s="144"/>
      <c r="AW149" s="145"/>
      <c r="AX149" s="140"/>
      <c r="AY149" s="141"/>
      <c r="AZ149" s="146"/>
      <c r="BA149" s="142"/>
      <c r="BB149" s="147"/>
      <c r="BC149" s="148"/>
      <c r="BD149" s="149"/>
      <c r="BE149" s="150"/>
      <c r="BF149" s="141"/>
      <c r="BG149" s="146"/>
      <c r="BH149" s="142"/>
      <c r="BI149" s="143"/>
      <c r="BJ149" s="148"/>
      <c r="BK149" s="149"/>
      <c r="BL149" s="151"/>
      <c r="BN149" s="85" t="str">
        <f t="shared" si="23"/>
        <v>-</v>
      </c>
      <c r="BP149" s="85"/>
    </row>
    <row r="150" ht="37.5" customHeight="1">
      <c r="A150" s="123"/>
      <c r="B150" s="124"/>
      <c r="C150" s="125"/>
      <c r="D150" s="126"/>
      <c r="E150" s="126"/>
      <c r="F150" s="126"/>
      <c r="G150" s="127"/>
      <c r="H150" s="126"/>
      <c r="I150" s="126"/>
      <c r="J150" s="126"/>
      <c r="K150" s="128"/>
      <c r="L150" s="128"/>
      <c r="M150" s="128"/>
      <c r="N150" s="129"/>
      <c r="O150" s="130"/>
      <c r="P150" s="131"/>
      <c r="Q150" s="132"/>
      <c r="R150" s="94"/>
      <c r="S150" s="131"/>
      <c r="T150" s="131"/>
      <c r="U150" s="131"/>
      <c r="V150" s="131"/>
      <c r="W150" s="133"/>
      <c r="X150" s="134"/>
      <c r="Y150" s="125"/>
      <c r="Z150" s="134"/>
      <c r="AA150" s="125"/>
      <c r="AB150" s="125"/>
      <c r="AC150" s="125"/>
      <c r="AD150" s="125"/>
      <c r="AE150" s="125"/>
      <c r="AF150" s="125"/>
      <c r="AG150" s="157"/>
      <c r="AH150" s="136"/>
      <c r="AI150" s="136"/>
      <c r="AJ150" s="136"/>
      <c r="AK150" s="136"/>
      <c r="AL150" s="136"/>
      <c r="AM150" s="137"/>
      <c r="AN150" s="138" t="str">
        <f>IFERROR(IF((AO150+1)&lt;2,Alertas!$B$2&amp;TEXT(AO150,"0%")&amp;Alertas!$D$2, IF((AO150+1)=2,Alertas!$B$3,IF((AO150+1)&gt;2,Alertas!$B$4&amp;TEXT(AO150,"0%")&amp;Alertas!$D$4,AO150+1))),"Sin meta para el segundo trimestre")</f>
        <v>Sin meta para el segundo trimestre</v>
      </c>
      <c r="AO150" s="139" t="str">
        <f t="shared" si="2"/>
        <v>-</v>
      </c>
      <c r="AP150" s="138" t="str">
        <f t="shared" si="3"/>
        <v>Sin meta para el segundo trimestre.</v>
      </c>
      <c r="AQ150" s="140"/>
      <c r="AR150" s="141"/>
      <c r="AS150" s="142"/>
      <c r="AT150" s="142"/>
      <c r="AU150" s="143"/>
      <c r="AV150" s="144"/>
      <c r="AW150" s="145"/>
      <c r="AX150" s="140"/>
      <c r="AY150" s="141"/>
      <c r="AZ150" s="146"/>
      <c r="BA150" s="142"/>
      <c r="BB150" s="147"/>
      <c r="BC150" s="148"/>
      <c r="BD150" s="149"/>
      <c r="BE150" s="150"/>
      <c r="BF150" s="141"/>
      <c r="BG150" s="146"/>
      <c r="BH150" s="142"/>
      <c r="BI150" s="143"/>
      <c r="BJ150" s="148"/>
      <c r="BK150" s="149"/>
      <c r="BL150" s="151"/>
      <c r="BN150" s="85" t="str">
        <f t="shared" si="23"/>
        <v>-</v>
      </c>
      <c r="BP150" s="85"/>
    </row>
    <row r="151" ht="37.5" customHeight="1">
      <c r="A151" s="123"/>
      <c r="B151" s="124"/>
      <c r="C151" s="125"/>
      <c r="D151" s="126"/>
      <c r="E151" s="126"/>
      <c r="F151" s="126"/>
      <c r="G151" s="127"/>
      <c r="H151" s="126"/>
      <c r="I151" s="126"/>
      <c r="J151" s="126"/>
      <c r="K151" s="128"/>
      <c r="L151" s="128"/>
      <c r="M151" s="128"/>
      <c r="N151" s="129"/>
      <c r="O151" s="130"/>
      <c r="P151" s="131"/>
      <c r="Q151" s="132"/>
      <c r="R151" s="94"/>
      <c r="S151" s="131"/>
      <c r="T151" s="131"/>
      <c r="U151" s="131"/>
      <c r="V151" s="131"/>
      <c r="W151" s="133"/>
      <c r="X151" s="134"/>
      <c r="Y151" s="125"/>
      <c r="Z151" s="134"/>
      <c r="AA151" s="125"/>
      <c r="AB151" s="125"/>
      <c r="AC151" s="125"/>
      <c r="AD151" s="125"/>
      <c r="AE151" s="125"/>
      <c r="AF151" s="125"/>
      <c r="AG151" s="157"/>
      <c r="AH151" s="136"/>
      <c r="AI151" s="136"/>
      <c r="AJ151" s="136"/>
      <c r="AK151" s="136"/>
      <c r="AL151" s="136"/>
      <c r="AM151" s="137"/>
      <c r="AN151" s="138" t="str">
        <f>IFERROR(IF((AO151+1)&lt;2,Alertas!$B$2&amp;TEXT(AO151,"0%")&amp;Alertas!$D$2, IF((AO151+1)=2,Alertas!$B$3,IF((AO151+1)&gt;2,Alertas!$B$4&amp;TEXT(AO151,"0%")&amp;Alertas!$D$4,AO151+1))),"Sin meta para el segundo trimestre")</f>
        <v>Sin meta para el segundo trimestre</v>
      </c>
      <c r="AO151" s="139" t="str">
        <f t="shared" si="2"/>
        <v>-</v>
      </c>
      <c r="AP151" s="138" t="str">
        <f t="shared" si="3"/>
        <v>Sin meta para el segundo trimestre.</v>
      </c>
      <c r="AQ151" s="140"/>
      <c r="AR151" s="141"/>
      <c r="AS151" s="142"/>
      <c r="AT151" s="142"/>
      <c r="AU151" s="143"/>
      <c r="AV151" s="144"/>
      <c r="AW151" s="145"/>
      <c r="AX151" s="140"/>
      <c r="AY151" s="141"/>
      <c r="AZ151" s="146"/>
      <c r="BA151" s="142"/>
      <c r="BB151" s="147"/>
      <c r="BC151" s="148"/>
      <c r="BD151" s="149"/>
      <c r="BE151" s="150"/>
      <c r="BF151" s="141"/>
      <c r="BG151" s="146"/>
      <c r="BH151" s="142"/>
      <c r="BI151" s="143"/>
      <c r="BJ151" s="148"/>
      <c r="BK151" s="149"/>
      <c r="BL151" s="151"/>
      <c r="BN151" s="85" t="str">
        <f t="shared" si="23"/>
        <v>-</v>
      </c>
      <c r="BP151" s="85"/>
    </row>
    <row r="152" ht="37.5" customHeight="1">
      <c r="A152" s="123"/>
      <c r="B152" s="124"/>
      <c r="C152" s="125"/>
      <c r="D152" s="126"/>
      <c r="E152" s="126"/>
      <c r="F152" s="126"/>
      <c r="G152" s="127"/>
      <c r="H152" s="126"/>
      <c r="I152" s="126"/>
      <c r="J152" s="126"/>
      <c r="K152" s="128"/>
      <c r="L152" s="128"/>
      <c r="M152" s="128"/>
      <c r="N152" s="129"/>
      <c r="O152" s="130"/>
      <c r="P152" s="131"/>
      <c r="Q152" s="132"/>
      <c r="R152" s="94"/>
      <c r="S152" s="131"/>
      <c r="T152" s="131"/>
      <c r="U152" s="131"/>
      <c r="V152" s="131"/>
      <c r="W152" s="133"/>
      <c r="X152" s="134"/>
      <c r="Y152" s="125"/>
      <c r="Z152" s="134"/>
      <c r="AA152" s="125"/>
      <c r="AB152" s="125"/>
      <c r="AC152" s="125"/>
      <c r="AD152" s="125"/>
      <c r="AE152" s="125"/>
      <c r="AF152" s="125"/>
      <c r="AG152" s="157"/>
      <c r="AH152" s="136"/>
      <c r="AI152" s="136"/>
      <c r="AJ152" s="136"/>
      <c r="AK152" s="136"/>
      <c r="AL152" s="136"/>
      <c r="AM152" s="137"/>
      <c r="AN152" s="138" t="str">
        <f>IFERROR(IF((AO152+1)&lt;2,Alertas!$B$2&amp;TEXT(AO152,"0%")&amp;Alertas!$D$2, IF((AO152+1)=2,Alertas!$B$3,IF((AO152+1)&gt;2,Alertas!$B$4&amp;TEXT(AO152,"0%")&amp;Alertas!$D$4,AO152+1))),"Sin meta para el segundo trimestre")</f>
        <v>Sin meta para el segundo trimestre</v>
      </c>
      <c r="AO152" s="139" t="str">
        <f t="shared" si="2"/>
        <v>-</v>
      </c>
      <c r="AP152" s="138" t="str">
        <f t="shared" si="3"/>
        <v>Sin meta para el segundo trimestre.</v>
      </c>
      <c r="AQ152" s="140"/>
      <c r="AR152" s="141"/>
      <c r="AS152" s="142"/>
      <c r="AT152" s="142"/>
      <c r="AU152" s="143"/>
      <c r="AV152" s="144"/>
      <c r="AW152" s="145"/>
      <c r="AX152" s="140"/>
      <c r="AY152" s="141"/>
      <c r="AZ152" s="146"/>
      <c r="BA152" s="142"/>
      <c r="BB152" s="147"/>
      <c r="BC152" s="148"/>
      <c r="BD152" s="149"/>
      <c r="BE152" s="150"/>
      <c r="BF152" s="141"/>
      <c r="BG152" s="146"/>
      <c r="BH152" s="142"/>
      <c r="BI152" s="143"/>
      <c r="BJ152" s="148"/>
      <c r="BK152" s="149"/>
      <c r="BL152" s="151"/>
      <c r="BN152" s="85" t="str">
        <f t="shared" si="23"/>
        <v>-</v>
      </c>
      <c r="BP152" s="85"/>
    </row>
    <row r="153" ht="37.5" customHeight="1">
      <c r="A153" s="123"/>
      <c r="B153" s="124"/>
      <c r="C153" s="125"/>
      <c r="D153" s="126"/>
      <c r="E153" s="126"/>
      <c r="F153" s="126"/>
      <c r="G153" s="127"/>
      <c r="H153" s="126"/>
      <c r="I153" s="126"/>
      <c r="J153" s="126"/>
      <c r="K153" s="128"/>
      <c r="L153" s="128"/>
      <c r="M153" s="128"/>
      <c r="N153" s="129"/>
      <c r="O153" s="130"/>
      <c r="P153" s="131"/>
      <c r="Q153" s="132"/>
      <c r="R153" s="94"/>
      <c r="S153" s="131"/>
      <c r="T153" s="131"/>
      <c r="U153" s="131"/>
      <c r="V153" s="131"/>
      <c r="W153" s="133"/>
      <c r="X153" s="134"/>
      <c r="Y153" s="125"/>
      <c r="Z153" s="134"/>
      <c r="AA153" s="125"/>
      <c r="AB153" s="125"/>
      <c r="AC153" s="125"/>
      <c r="AD153" s="125"/>
      <c r="AE153" s="125"/>
      <c r="AF153" s="125"/>
      <c r="AG153" s="157"/>
      <c r="AH153" s="136"/>
      <c r="AI153" s="136"/>
      <c r="AJ153" s="136"/>
      <c r="AK153" s="136"/>
      <c r="AL153" s="136"/>
      <c r="AM153" s="137"/>
      <c r="AN153" s="138" t="str">
        <f>IFERROR(IF((AO153+1)&lt;2,Alertas!$B$2&amp;TEXT(AO153,"0%")&amp;Alertas!$D$2, IF((AO153+1)=2,Alertas!$B$3,IF((AO153+1)&gt;2,Alertas!$B$4&amp;TEXT(AO153,"0%")&amp;Alertas!$D$4,AO153+1))),"Sin meta para el segundo trimestre")</f>
        <v>Sin meta para el segundo trimestre</v>
      </c>
      <c r="AO153" s="139" t="str">
        <f t="shared" si="2"/>
        <v>-</v>
      </c>
      <c r="AP153" s="138" t="str">
        <f t="shared" si="3"/>
        <v>Sin meta para el segundo trimestre.</v>
      </c>
      <c r="AQ153" s="140"/>
      <c r="AR153" s="141"/>
      <c r="AS153" s="142"/>
      <c r="AT153" s="142"/>
      <c r="AU153" s="143"/>
      <c r="AV153" s="144"/>
      <c r="AW153" s="145"/>
      <c r="AX153" s="140"/>
      <c r="AY153" s="141"/>
      <c r="AZ153" s="146"/>
      <c r="BA153" s="142"/>
      <c r="BB153" s="147"/>
      <c r="BC153" s="148"/>
      <c r="BD153" s="149"/>
      <c r="BE153" s="150"/>
      <c r="BF153" s="141"/>
      <c r="BG153" s="146"/>
      <c r="BH153" s="142"/>
      <c r="BI153" s="143"/>
      <c r="BJ153" s="148"/>
      <c r="BK153" s="149"/>
      <c r="BL153" s="151"/>
      <c r="BN153" s="85" t="str">
        <f t="shared" si="23"/>
        <v>-</v>
      </c>
      <c r="BP153" s="85"/>
    </row>
    <row r="154" ht="37.5" customHeight="1">
      <c r="A154" s="123"/>
      <c r="B154" s="124"/>
      <c r="C154" s="125"/>
      <c r="D154" s="126"/>
      <c r="E154" s="126"/>
      <c r="F154" s="126"/>
      <c r="G154" s="127"/>
      <c r="H154" s="126"/>
      <c r="I154" s="126"/>
      <c r="J154" s="126"/>
      <c r="K154" s="128"/>
      <c r="L154" s="128"/>
      <c r="M154" s="128"/>
      <c r="N154" s="129"/>
      <c r="O154" s="130"/>
      <c r="P154" s="131"/>
      <c r="Q154" s="132"/>
      <c r="R154" s="94"/>
      <c r="S154" s="131"/>
      <c r="T154" s="131"/>
      <c r="U154" s="131"/>
      <c r="V154" s="131"/>
      <c r="W154" s="133"/>
      <c r="X154" s="134"/>
      <c r="Y154" s="125"/>
      <c r="Z154" s="134"/>
      <c r="AA154" s="125"/>
      <c r="AB154" s="125"/>
      <c r="AC154" s="125"/>
      <c r="AD154" s="125"/>
      <c r="AE154" s="125"/>
      <c r="AF154" s="125"/>
      <c r="AG154" s="135"/>
      <c r="AH154" s="136"/>
      <c r="AI154" s="136"/>
      <c r="AJ154" s="136"/>
      <c r="AK154" s="136"/>
      <c r="AL154" s="136"/>
      <c r="AM154" s="137"/>
      <c r="AN154" s="138" t="str">
        <f>IFERROR(IF((AO154+1)&lt;2,Alertas!$B$2&amp;TEXT(AO154,"0%")&amp;Alertas!$D$2, IF((AO154+1)=2,Alertas!$B$3,IF((AO154+1)&gt;2,Alertas!$B$4&amp;TEXT(AO154,"0%")&amp;Alertas!$D$4,AO154+1))),"Sin meta para el segundo trimestre")</f>
        <v>Sin meta para el segundo trimestre</v>
      </c>
      <c r="AO154" s="139" t="str">
        <f t="shared" si="2"/>
        <v>-</v>
      </c>
      <c r="AP154" s="138" t="str">
        <f t="shared" si="3"/>
        <v>Sin meta para el segundo trimestre.</v>
      </c>
      <c r="AQ154" s="140"/>
      <c r="AR154" s="141"/>
      <c r="AS154" s="142"/>
      <c r="AT154" s="142"/>
      <c r="AU154" s="143"/>
      <c r="AV154" s="144"/>
      <c r="AW154" s="145"/>
      <c r="AX154" s="140"/>
      <c r="AY154" s="141"/>
      <c r="AZ154" s="146"/>
      <c r="BA154" s="142"/>
      <c r="BB154" s="147"/>
      <c r="BC154" s="148"/>
      <c r="BD154" s="149"/>
      <c r="BE154" s="150"/>
      <c r="BF154" s="141"/>
      <c r="BG154" s="146"/>
      <c r="BH154" s="142"/>
      <c r="BI154" s="143"/>
      <c r="BJ154" s="148"/>
      <c r="BK154" s="149"/>
      <c r="BL154" s="151"/>
      <c r="BN154" s="85" t="str">
        <f t="shared" si="23"/>
        <v>-</v>
      </c>
      <c r="BP154" s="85"/>
    </row>
    <row r="155" ht="37.5" customHeight="1">
      <c r="A155" s="123"/>
      <c r="B155" s="124"/>
      <c r="C155" s="125"/>
      <c r="D155" s="126"/>
      <c r="E155" s="126"/>
      <c r="F155" s="126"/>
      <c r="G155" s="127"/>
      <c r="H155" s="126"/>
      <c r="I155" s="126"/>
      <c r="J155" s="126"/>
      <c r="K155" s="128"/>
      <c r="L155" s="128"/>
      <c r="M155" s="128"/>
      <c r="N155" s="129"/>
      <c r="O155" s="130"/>
      <c r="P155" s="131"/>
      <c r="Q155" s="132"/>
      <c r="R155" s="94"/>
      <c r="S155" s="131"/>
      <c r="T155" s="131"/>
      <c r="U155" s="131"/>
      <c r="V155" s="131"/>
      <c r="W155" s="133"/>
      <c r="X155" s="134"/>
      <c r="Y155" s="125"/>
      <c r="Z155" s="134"/>
      <c r="AA155" s="125"/>
      <c r="AB155" s="125"/>
      <c r="AC155" s="125"/>
      <c r="AD155" s="125"/>
      <c r="AE155" s="125"/>
      <c r="AF155" s="125"/>
      <c r="AG155" s="135"/>
      <c r="AH155" s="136"/>
      <c r="AI155" s="136"/>
      <c r="AJ155" s="136"/>
      <c r="AK155" s="136"/>
      <c r="AL155" s="136"/>
      <c r="AM155" s="137"/>
      <c r="AN155" s="138" t="str">
        <f>IFERROR(IF((AO155+1)&lt;2,Alertas!$B$2&amp;TEXT(AO155,"0%")&amp;Alertas!$D$2, IF((AO155+1)=2,Alertas!$B$3,IF((AO155+1)&gt;2,Alertas!$B$4&amp;TEXT(AO155,"0%")&amp;Alertas!$D$4,AO155+1))),"Sin meta para el segundo trimestre")</f>
        <v>Sin meta para el segundo trimestre</v>
      </c>
      <c r="AO155" s="139" t="str">
        <f t="shared" si="2"/>
        <v>-</v>
      </c>
      <c r="AP155" s="138" t="str">
        <f t="shared" si="3"/>
        <v>Sin meta para el segundo trimestre.</v>
      </c>
      <c r="AQ155" s="140"/>
      <c r="AR155" s="141"/>
      <c r="AS155" s="142"/>
      <c r="AT155" s="142"/>
      <c r="AU155" s="143"/>
      <c r="AV155" s="144"/>
      <c r="AW155" s="145"/>
      <c r="AX155" s="140"/>
      <c r="AY155" s="141"/>
      <c r="AZ155" s="146"/>
      <c r="BA155" s="142"/>
      <c r="BB155" s="147"/>
      <c r="BC155" s="148"/>
      <c r="BD155" s="149"/>
      <c r="BE155" s="150"/>
      <c r="BF155" s="141"/>
      <c r="BG155" s="146"/>
      <c r="BH155" s="142"/>
      <c r="BI155" s="143"/>
      <c r="BJ155" s="148"/>
      <c r="BK155" s="149"/>
      <c r="BL155" s="151"/>
      <c r="BN155" s="85" t="str">
        <f t="shared" si="23"/>
        <v>-</v>
      </c>
      <c r="BP155" s="85"/>
    </row>
    <row r="156" ht="37.5" customHeight="1">
      <c r="A156" s="123"/>
      <c r="B156" s="124"/>
      <c r="C156" s="125"/>
      <c r="D156" s="126"/>
      <c r="E156" s="126"/>
      <c r="F156" s="126"/>
      <c r="G156" s="127"/>
      <c r="H156" s="126"/>
      <c r="I156" s="126"/>
      <c r="J156" s="126"/>
      <c r="K156" s="128"/>
      <c r="L156" s="128"/>
      <c r="M156" s="128"/>
      <c r="N156" s="129"/>
      <c r="O156" s="130"/>
      <c r="P156" s="131"/>
      <c r="Q156" s="132"/>
      <c r="R156" s="94"/>
      <c r="S156" s="131"/>
      <c r="T156" s="131"/>
      <c r="U156" s="131"/>
      <c r="V156" s="131"/>
      <c r="W156" s="133"/>
      <c r="X156" s="134"/>
      <c r="Y156" s="125"/>
      <c r="Z156" s="134"/>
      <c r="AA156" s="125"/>
      <c r="AB156" s="125"/>
      <c r="AC156" s="125"/>
      <c r="AD156" s="125"/>
      <c r="AE156" s="125"/>
      <c r="AF156" s="125"/>
      <c r="AG156" s="135"/>
      <c r="AH156" s="136"/>
      <c r="AI156" s="136"/>
      <c r="AJ156" s="136"/>
      <c r="AK156" s="136"/>
      <c r="AL156" s="136"/>
      <c r="AM156" s="137"/>
      <c r="AN156" s="138" t="str">
        <f>IFERROR(IF((AO156+1)&lt;2,Alertas!$B$2&amp;TEXT(AO156,"0%")&amp;Alertas!$D$2, IF((AO156+1)=2,Alertas!$B$3,IF((AO156+1)&gt;2,Alertas!$B$4&amp;TEXT(AO156,"0%")&amp;Alertas!$D$4,AO156+1))),"Sin meta para el segundo trimestre")</f>
        <v>Sin meta para el segundo trimestre</v>
      </c>
      <c r="AO156" s="139" t="str">
        <f t="shared" si="2"/>
        <v>-</v>
      </c>
      <c r="AP156" s="138" t="str">
        <f t="shared" si="3"/>
        <v>Sin meta para el segundo trimestre.</v>
      </c>
      <c r="AQ156" s="140"/>
      <c r="AR156" s="141"/>
      <c r="AS156" s="142"/>
      <c r="AT156" s="142"/>
      <c r="AU156" s="143"/>
      <c r="AV156" s="144"/>
      <c r="AW156" s="145"/>
      <c r="AX156" s="140"/>
      <c r="AY156" s="141"/>
      <c r="AZ156" s="146"/>
      <c r="BA156" s="142"/>
      <c r="BB156" s="147"/>
      <c r="BC156" s="148"/>
      <c r="BD156" s="149"/>
      <c r="BE156" s="150"/>
      <c r="BF156" s="141"/>
      <c r="BG156" s="146"/>
      <c r="BH156" s="142"/>
      <c r="BI156" s="143"/>
      <c r="BJ156" s="148"/>
      <c r="BK156" s="149"/>
      <c r="BL156" s="151"/>
      <c r="BN156" s="85" t="str">
        <f t="shared" si="23"/>
        <v>-</v>
      </c>
      <c r="BP156" s="85"/>
    </row>
    <row r="157" ht="37.5" customHeight="1">
      <c r="A157" s="123"/>
      <c r="B157" s="124"/>
      <c r="C157" s="125"/>
      <c r="D157" s="126"/>
      <c r="E157" s="126"/>
      <c r="F157" s="126"/>
      <c r="G157" s="127"/>
      <c r="H157" s="126"/>
      <c r="I157" s="126"/>
      <c r="J157" s="126"/>
      <c r="K157" s="128"/>
      <c r="L157" s="128"/>
      <c r="M157" s="128"/>
      <c r="N157" s="129"/>
      <c r="O157" s="130"/>
      <c r="P157" s="131"/>
      <c r="Q157" s="132"/>
      <c r="R157" s="94"/>
      <c r="S157" s="131"/>
      <c r="T157" s="131"/>
      <c r="U157" s="131"/>
      <c r="V157" s="131"/>
      <c r="W157" s="133"/>
      <c r="X157" s="134"/>
      <c r="Y157" s="125"/>
      <c r="Z157" s="134"/>
      <c r="AA157" s="125"/>
      <c r="AB157" s="125"/>
      <c r="AC157" s="125"/>
      <c r="AD157" s="125"/>
      <c r="AE157" s="125"/>
      <c r="AF157" s="125"/>
      <c r="AG157" s="135"/>
      <c r="AH157" s="136"/>
      <c r="AI157" s="136"/>
      <c r="AJ157" s="136"/>
      <c r="AK157" s="136"/>
      <c r="AL157" s="136"/>
      <c r="AM157" s="137"/>
      <c r="AN157" s="138" t="str">
        <f>IFERROR(IF((AO157+1)&lt;2,Alertas!$B$2&amp;TEXT(AO157,"0%")&amp;Alertas!$D$2, IF((AO157+1)=2,Alertas!$B$3,IF((AO157+1)&gt;2,Alertas!$B$4&amp;TEXT(AO157,"0%")&amp;Alertas!$D$4,AO157+1))),"Sin meta para el segundo trimestre")</f>
        <v>Sin meta para el segundo trimestre</v>
      </c>
      <c r="AO157" s="139" t="str">
        <f t="shared" si="2"/>
        <v>-</v>
      </c>
      <c r="AP157" s="138" t="str">
        <f t="shared" si="3"/>
        <v>Sin meta para el segundo trimestre.</v>
      </c>
      <c r="AQ157" s="140"/>
      <c r="AR157" s="141"/>
      <c r="AS157" s="142"/>
      <c r="AT157" s="142"/>
      <c r="AU157" s="143"/>
      <c r="AV157" s="144"/>
      <c r="AW157" s="145"/>
      <c r="AX157" s="140"/>
      <c r="AY157" s="141"/>
      <c r="AZ157" s="146"/>
      <c r="BA157" s="142"/>
      <c r="BB157" s="147"/>
      <c r="BC157" s="148"/>
      <c r="BD157" s="149"/>
      <c r="BE157" s="150"/>
      <c r="BF157" s="141"/>
      <c r="BG157" s="146"/>
      <c r="BH157" s="142"/>
      <c r="BI157" s="143"/>
      <c r="BJ157" s="148"/>
      <c r="BK157" s="149"/>
      <c r="BL157" s="151"/>
      <c r="BN157" s="85" t="str">
        <f t="shared" si="23"/>
        <v>-</v>
      </c>
      <c r="BP157" s="85"/>
    </row>
    <row r="158" ht="37.5" customHeight="1">
      <c r="A158" s="123"/>
      <c r="B158" s="124"/>
      <c r="C158" s="125"/>
      <c r="D158" s="126"/>
      <c r="E158" s="126"/>
      <c r="F158" s="126"/>
      <c r="G158" s="127"/>
      <c r="H158" s="126"/>
      <c r="I158" s="126"/>
      <c r="J158" s="126"/>
      <c r="K158" s="128"/>
      <c r="L158" s="128"/>
      <c r="M158" s="128"/>
      <c r="N158" s="129"/>
      <c r="O158" s="130"/>
      <c r="P158" s="131"/>
      <c r="Q158" s="132"/>
      <c r="R158" s="94"/>
      <c r="S158" s="131"/>
      <c r="T158" s="131"/>
      <c r="U158" s="131"/>
      <c r="V158" s="131"/>
      <c r="W158" s="133"/>
      <c r="X158" s="134"/>
      <c r="Y158" s="125"/>
      <c r="Z158" s="134"/>
      <c r="AA158" s="125"/>
      <c r="AB158" s="125"/>
      <c r="AC158" s="125"/>
      <c r="AD158" s="125"/>
      <c r="AE158" s="125"/>
      <c r="AF158" s="125"/>
      <c r="AG158" s="135"/>
      <c r="AH158" s="136"/>
      <c r="AI158" s="136"/>
      <c r="AJ158" s="136"/>
      <c r="AK158" s="136"/>
      <c r="AL158" s="136"/>
      <c r="AM158" s="137"/>
      <c r="AN158" s="138" t="str">
        <f>IFERROR(IF((AO158+1)&lt;2,Alertas!$B$2&amp;TEXT(AO158,"0%")&amp;Alertas!$D$2, IF((AO158+1)=2,Alertas!$B$3,IF((AO158+1)&gt;2,Alertas!$B$4&amp;TEXT(AO158,"0%")&amp;Alertas!$D$4,AO158+1))),"Sin meta para el segundo trimestre")</f>
        <v>Sin meta para el segundo trimestre</v>
      </c>
      <c r="AO158" s="139" t="str">
        <f t="shared" si="2"/>
        <v>-</v>
      </c>
      <c r="AP158" s="138" t="str">
        <f t="shared" si="3"/>
        <v>Sin meta para el segundo trimestre.</v>
      </c>
      <c r="AQ158" s="140"/>
      <c r="AR158" s="141"/>
      <c r="AS158" s="142"/>
      <c r="AT158" s="142"/>
      <c r="AU158" s="143"/>
      <c r="AV158" s="144"/>
      <c r="AW158" s="145"/>
      <c r="AX158" s="140"/>
      <c r="AY158" s="141"/>
      <c r="AZ158" s="146"/>
      <c r="BA158" s="142"/>
      <c r="BB158" s="147"/>
      <c r="BC158" s="148"/>
      <c r="BD158" s="149"/>
      <c r="BE158" s="150"/>
      <c r="BF158" s="141"/>
      <c r="BG158" s="146"/>
      <c r="BH158" s="142"/>
      <c r="BI158" s="143"/>
      <c r="BJ158" s="148"/>
      <c r="BK158" s="149"/>
      <c r="BL158" s="151"/>
      <c r="BN158" s="85" t="str">
        <f t="shared" si="23"/>
        <v>-</v>
      </c>
      <c r="BP158" s="85"/>
    </row>
    <row r="159" ht="15.75" customHeight="1"/>
  </sheetData>
  <autoFilter ref="$A$2:$BL$158"/>
  <mergeCells count="5">
    <mergeCell ref="AG1:AQ1"/>
    <mergeCell ref="AR1:AX1"/>
    <mergeCell ref="AY1:BE1"/>
    <mergeCell ref="BF1:BL1"/>
    <mergeCell ref="BP1:BU1"/>
  </mergeCells>
  <conditionalFormatting sqref="AV3:AV158 BC3:BC158 BJ3:BJ158">
    <cfRule type="expression" dxfId="2" priority="1">
      <formula>AT3:AT50&lt;&gt;0</formula>
    </cfRule>
  </conditionalFormatting>
  <conditionalFormatting sqref="AV3:AV158 BC3:BC158 BJ3:BJ158">
    <cfRule type="cellIs" dxfId="3" priority="2" operator="lessThan">
      <formula>0</formula>
    </cfRule>
  </conditionalFormatting>
  <conditionalFormatting sqref="BG3:BH158">
    <cfRule type="notContainsBlanks" dxfId="0" priority="3">
      <formula>LEN(TRIM(BG3))&gt;0</formula>
    </cfRule>
  </conditionalFormatting>
  <conditionalFormatting sqref="AV3:AV158 BC3:BC158 BJ3:BJ158">
    <cfRule type="cellIs" dxfId="0" priority="4" operator="greaterThan">
      <formula>0</formula>
    </cfRule>
  </conditionalFormatting>
  <conditionalFormatting sqref="AV3:AV158">
    <cfRule type="notContainsBlanks" dxfId="0"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171</v>
      </c>
      <c r="D4" s="37" t="s">
        <v>4</v>
      </c>
      <c r="E4" s="37" t="s">
        <v>69</v>
      </c>
      <c r="F4" s="38">
        <v>2.018011000241E12</v>
      </c>
      <c r="G4" s="37" t="s">
        <v>70</v>
      </c>
      <c r="H4" s="37" t="s">
        <v>71</v>
      </c>
      <c r="I4" s="37" t="s">
        <v>72</v>
      </c>
      <c r="J4" s="37" t="s">
        <v>113</v>
      </c>
      <c r="K4" s="39" t="s">
        <v>74</v>
      </c>
      <c r="L4" s="39" t="s">
        <v>75</v>
      </c>
      <c r="M4" s="39" t="s">
        <v>76</v>
      </c>
      <c r="N4" s="40" t="s">
        <v>172</v>
      </c>
      <c r="O4" s="41"/>
      <c r="P4" s="159">
        <v>30.0</v>
      </c>
      <c r="Q4" s="39" t="s">
        <v>173</v>
      </c>
      <c r="R4" s="41" t="s">
        <v>174</v>
      </c>
      <c r="S4" s="43" t="s">
        <v>175</v>
      </c>
      <c r="T4" s="159">
        <v>8.0</v>
      </c>
      <c r="U4" s="159">
        <v>10.0</v>
      </c>
      <c r="V4" s="159">
        <v>5.0</v>
      </c>
      <c r="W4" s="159">
        <v>7.0</v>
      </c>
      <c r="X4" s="45" t="s">
        <v>4</v>
      </c>
      <c r="Y4" s="37" t="s">
        <v>176</v>
      </c>
      <c r="Z4" s="37" t="s">
        <v>177</v>
      </c>
      <c r="AA4" s="37" t="s">
        <v>178</v>
      </c>
      <c r="AB4" s="37" t="s">
        <v>85</v>
      </c>
      <c r="AC4" s="37" t="s">
        <v>179</v>
      </c>
      <c r="AD4" s="37" t="s">
        <v>87</v>
      </c>
      <c r="AE4" s="37" t="s">
        <v>180</v>
      </c>
      <c r="AF4" s="37" t="s">
        <v>181</v>
      </c>
      <c r="AG4" s="37" t="s">
        <v>182</v>
      </c>
      <c r="AH4" s="46" t="s">
        <v>97</v>
      </c>
      <c r="AI4" s="160">
        <v>5.0</v>
      </c>
      <c r="AJ4" s="48" t="s">
        <v>183</v>
      </c>
      <c r="AK4" s="161" t="s">
        <v>184</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171</v>
      </c>
      <c r="D5" s="37" t="s">
        <v>4</v>
      </c>
      <c r="E5" s="37" t="s">
        <v>69</v>
      </c>
      <c r="F5" s="38">
        <v>2.018011000241E12</v>
      </c>
      <c r="G5" s="37" t="s">
        <v>70</v>
      </c>
      <c r="H5" s="37" t="s">
        <v>71</v>
      </c>
      <c r="I5" s="37" t="s">
        <v>72</v>
      </c>
      <c r="J5" s="37" t="s">
        <v>113</v>
      </c>
      <c r="K5" s="39" t="s">
        <v>74</v>
      </c>
      <c r="L5" s="39" t="s">
        <v>75</v>
      </c>
      <c r="M5" s="39" t="s">
        <v>114</v>
      </c>
      <c r="N5" s="40" t="s">
        <v>185</v>
      </c>
      <c r="O5" s="41"/>
      <c r="P5" s="44">
        <v>1.0</v>
      </c>
      <c r="Q5" s="39" t="s">
        <v>186</v>
      </c>
      <c r="R5" s="41" t="s">
        <v>187</v>
      </c>
      <c r="S5" s="43" t="s">
        <v>175</v>
      </c>
      <c r="T5" s="64">
        <v>1.0</v>
      </c>
      <c r="U5" s="64">
        <v>1.0</v>
      </c>
      <c r="V5" s="44">
        <v>1.0</v>
      </c>
      <c r="W5" s="64">
        <v>1.0</v>
      </c>
      <c r="X5" s="45" t="s">
        <v>4</v>
      </c>
      <c r="Y5" s="37" t="s">
        <v>176</v>
      </c>
      <c r="Z5" s="37" t="s">
        <v>177</v>
      </c>
      <c r="AA5" s="37" t="s">
        <v>178</v>
      </c>
      <c r="AB5" s="37" t="s">
        <v>85</v>
      </c>
      <c r="AC5" s="37" t="s">
        <v>179</v>
      </c>
      <c r="AD5" s="37" t="s">
        <v>87</v>
      </c>
      <c r="AE5" s="37" t="s">
        <v>180</v>
      </c>
      <c r="AF5" s="37" t="s">
        <v>181</v>
      </c>
      <c r="AG5" s="37" t="s">
        <v>182</v>
      </c>
      <c r="AH5" s="46" t="s">
        <v>97</v>
      </c>
      <c r="AI5" s="47">
        <v>1.0</v>
      </c>
      <c r="AJ5" s="48" t="s">
        <v>188</v>
      </c>
      <c r="AK5" s="162" t="s">
        <v>189</v>
      </c>
      <c r="AL5" s="50">
        <f t="shared" si="1"/>
        <v>44845</v>
      </c>
      <c r="AM5" s="51">
        <f t="shared" si="2"/>
        <v>-9</v>
      </c>
      <c r="AN5" s="52" t="str">
        <f t="shared" si="3"/>
        <v>Reporte ok</v>
      </c>
      <c r="AO5" s="53"/>
      <c r="AP5" s="54"/>
    </row>
    <row r="6" ht="67.5" customHeight="1">
      <c r="A6" s="35"/>
      <c r="B6" s="36">
        <v>3.0</v>
      </c>
      <c r="C6" s="37" t="s">
        <v>171</v>
      </c>
      <c r="D6" s="37" t="s">
        <v>4</v>
      </c>
      <c r="E6" s="37" t="s">
        <v>69</v>
      </c>
      <c r="F6" s="38">
        <v>2.018011000241E12</v>
      </c>
      <c r="G6" s="37" t="s">
        <v>70</v>
      </c>
      <c r="H6" s="37" t="s">
        <v>71</v>
      </c>
      <c r="I6" s="37" t="s">
        <v>72</v>
      </c>
      <c r="J6" s="37" t="s">
        <v>113</v>
      </c>
      <c r="K6" s="39" t="s">
        <v>74</v>
      </c>
      <c r="L6" s="39" t="s">
        <v>190</v>
      </c>
      <c r="M6" s="39" t="s">
        <v>76</v>
      </c>
      <c r="N6" s="40" t="s">
        <v>191</v>
      </c>
      <c r="O6" s="41"/>
      <c r="P6" s="159">
        <v>20.0</v>
      </c>
      <c r="Q6" s="39" t="s">
        <v>192</v>
      </c>
      <c r="R6" s="41" t="s">
        <v>193</v>
      </c>
      <c r="S6" s="57" t="s">
        <v>175</v>
      </c>
      <c r="T6" s="159">
        <v>5.0</v>
      </c>
      <c r="U6" s="159">
        <v>7.0</v>
      </c>
      <c r="V6" s="159">
        <v>4.0</v>
      </c>
      <c r="W6" s="159">
        <v>4.0</v>
      </c>
      <c r="X6" s="45" t="s">
        <v>4</v>
      </c>
      <c r="Y6" s="37" t="s">
        <v>176</v>
      </c>
      <c r="Z6" s="37" t="s">
        <v>177</v>
      </c>
      <c r="AA6" s="37" t="s">
        <v>178</v>
      </c>
      <c r="AB6" s="37" t="s">
        <v>85</v>
      </c>
      <c r="AC6" s="37" t="s">
        <v>179</v>
      </c>
      <c r="AD6" s="37" t="s">
        <v>87</v>
      </c>
      <c r="AE6" s="37" t="s">
        <v>180</v>
      </c>
      <c r="AF6" s="37" t="s">
        <v>181</v>
      </c>
      <c r="AG6" s="37" t="s">
        <v>182</v>
      </c>
      <c r="AH6" s="46" t="s">
        <v>97</v>
      </c>
      <c r="AI6" s="160">
        <v>4.0</v>
      </c>
      <c r="AJ6" s="163" t="s">
        <v>194</v>
      </c>
      <c r="AK6" s="164" t="s">
        <v>195</v>
      </c>
      <c r="AL6" s="50">
        <f t="shared" si="1"/>
        <v>44845</v>
      </c>
      <c r="AM6" s="51">
        <f t="shared" si="2"/>
        <v>-9</v>
      </c>
      <c r="AN6" s="52" t="str">
        <f t="shared" si="3"/>
        <v>Reporte ok</v>
      </c>
      <c r="AO6" s="53"/>
      <c r="AP6" s="54"/>
    </row>
    <row r="7" ht="67.5" customHeight="1">
      <c r="A7" s="35"/>
      <c r="B7" s="36">
        <v>4.0</v>
      </c>
      <c r="C7" s="37" t="s">
        <v>171</v>
      </c>
      <c r="D7" s="37" t="s">
        <v>4</v>
      </c>
      <c r="E7" s="37" t="s">
        <v>69</v>
      </c>
      <c r="F7" s="38">
        <v>2.018011000241E12</v>
      </c>
      <c r="G7" s="37" t="s">
        <v>70</v>
      </c>
      <c r="H7" s="37" t="s">
        <v>71</v>
      </c>
      <c r="I7" s="37" t="s">
        <v>72</v>
      </c>
      <c r="J7" s="37" t="s">
        <v>113</v>
      </c>
      <c r="K7" s="39" t="s">
        <v>74</v>
      </c>
      <c r="L7" s="39" t="s">
        <v>75</v>
      </c>
      <c r="M7" s="39" t="s">
        <v>76</v>
      </c>
      <c r="N7" s="40" t="s">
        <v>196</v>
      </c>
      <c r="O7" s="41"/>
      <c r="P7" s="159">
        <v>60.0</v>
      </c>
      <c r="Q7" s="39" t="s">
        <v>197</v>
      </c>
      <c r="R7" s="41" t="s">
        <v>198</v>
      </c>
      <c r="S7" s="57" t="s">
        <v>175</v>
      </c>
      <c r="T7" s="44">
        <v>15.0</v>
      </c>
      <c r="U7" s="44">
        <v>25.0</v>
      </c>
      <c r="V7" s="159">
        <v>10.0</v>
      </c>
      <c r="W7" s="44">
        <v>10.0</v>
      </c>
      <c r="X7" s="45" t="s">
        <v>4</v>
      </c>
      <c r="Y7" s="37" t="s">
        <v>176</v>
      </c>
      <c r="Z7" s="37" t="s">
        <v>177</v>
      </c>
      <c r="AA7" s="37" t="s">
        <v>178</v>
      </c>
      <c r="AB7" s="37" t="s">
        <v>85</v>
      </c>
      <c r="AC7" s="37" t="s">
        <v>179</v>
      </c>
      <c r="AD7" s="37" t="s">
        <v>87</v>
      </c>
      <c r="AE7" s="37" t="s">
        <v>180</v>
      </c>
      <c r="AF7" s="37" t="s">
        <v>181</v>
      </c>
      <c r="AG7" s="37" t="s">
        <v>182</v>
      </c>
      <c r="AH7" s="46" t="s">
        <v>97</v>
      </c>
      <c r="AI7" s="160">
        <v>10.0</v>
      </c>
      <c r="AJ7" s="163" t="s">
        <v>199</v>
      </c>
      <c r="AK7" s="59" t="s">
        <v>200</v>
      </c>
      <c r="AL7" s="50">
        <f t="shared" si="1"/>
        <v>44845</v>
      </c>
      <c r="AM7" s="51">
        <f t="shared" si="2"/>
        <v>-9</v>
      </c>
      <c r="AN7" s="52" t="str">
        <f t="shared" si="3"/>
        <v>Reporte ok</v>
      </c>
      <c r="AO7" s="53"/>
      <c r="AP7" s="54"/>
    </row>
    <row r="8" ht="67.5" customHeight="1">
      <c r="A8" s="35"/>
      <c r="B8" s="36">
        <v>5.0</v>
      </c>
      <c r="C8" s="37" t="s">
        <v>171</v>
      </c>
      <c r="D8" s="37" t="s">
        <v>4</v>
      </c>
      <c r="E8" s="37" t="s">
        <v>69</v>
      </c>
      <c r="F8" s="38">
        <v>2.018011000241E12</v>
      </c>
      <c r="G8" s="37" t="s">
        <v>70</v>
      </c>
      <c r="H8" s="37" t="s">
        <v>71</v>
      </c>
      <c r="I8" s="37" t="s">
        <v>72</v>
      </c>
      <c r="J8" s="37" t="s">
        <v>113</v>
      </c>
      <c r="K8" s="39" t="s">
        <v>74</v>
      </c>
      <c r="L8" s="39" t="s">
        <v>75</v>
      </c>
      <c r="M8" s="39" t="s">
        <v>76</v>
      </c>
      <c r="N8" s="40" t="s">
        <v>201</v>
      </c>
      <c r="O8" s="41"/>
      <c r="P8" s="159">
        <v>15.0</v>
      </c>
      <c r="Q8" s="39" t="s">
        <v>202</v>
      </c>
      <c r="R8" s="41" t="s">
        <v>203</v>
      </c>
      <c r="S8" s="57" t="s">
        <v>175</v>
      </c>
      <c r="T8" s="159">
        <v>5.0</v>
      </c>
      <c r="U8" s="159">
        <v>5.0</v>
      </c>
      <c r="V8" s="159">
        <v>3.0</v>
      </c>
      <c r="W8" s="159">
        <v>2.0</v>
      </c>
      <c r="X8" s="45" t="s">
        <v>4</v>
      </c>
      <c r="Y8" s="37" t="s">
        <v>176</v>
      </c>
      <c r="Z8" s="37" t="s">
        <v>177</v>
      </c>
      <c r="AA8" s="37" t="s">
        <v>178</v>
      </c>
      <c r="AB8" s="37" t="s">
        <v>85</v>
      </c>
      <c r="AC8" s="37" t="s">
        <v>179</v>
      </c>
      <c r="AD8" s="37" t="s">
        <v>87</v>
      </c>
      <c r="AE8" s="37" t="s">
        <v>180</v>
      </c>
      <c r="AF8" s="37" t="s">
        <v>204</v>
      </c>
      <c r="AG8" s="37" t="s">
        <v>182</v>
      </c>
      <c r="AH8" s="46" t="s">
        <v>97</v>
      </c>
      <c r="AI8" s="160">
        <v>3.0</v>
      </c>
      <c r="AJ8" s="163" t="s">
        <v>205</v>
      </c>
      <c r="AK8" s="59" t="s">
        <v>206</v>
      </c>
      <c r="AL8" s="50">
        <f t="shared" si="1"/>
        <v>44845</v>
      </c>
      <c r="AM8" s="51">
        <f t="shared" si="2"/>
        <v>-9</v>
      </c>
      <c r="AN8" s="52" t="str">
        <f t="shared" si="3"/>
        <v>Reporte ok</v>
      </c>
      <c r="AO8" s="53"/>
      <c r="AP8" s="54"/>
    </row>
    <row r="9" ht="67.5" customHeight="1">
      <c r="A9" s="35"/>
      <c r="B9" s="36">
        <v>6.0</v>
      </c>
      <c r="C9" s="37" t="s">
        <v>171</v>
      </c>
      <c r="D9" s="37" t="s">
        <v>4</v>
      </c>
      <c r="E9" s="37" t="s">
        <v>69</v>
      </c>
      <c r="F9" s="38">
        <v>2.018011000241E12</v>
      </c>
      <c r="G9" s="37" t="s">
        <v>70</v>
      </c>
      <c r="H9" s="37" t="s">
        <v>71</v>
      </c>
      <c r="I9" s="37" t="s">
        <v>72</v>
      </c>
      <c r="J9" s="37" t="s">
        <v>113</v>
      </c>
      <c r="K9" s="39" t="s">
        <v>74</v>
      </c>
      <c r="L9" s="39" t="s">
        <v>75</v>
      </c>
      <c r="M9" s="39" t="s">
        <v>76</v>
      </c>
      <c r="N9" s="40" t="s">
        <v>207</v>
      </c>
      <c r="O9" s="41"/>
      <c r="P9" s="159">
        <v>10.0</v>
      </c>
      <c r="Q9" s="39" t="s">
        <v>208</v>
      </c>
      <c r="R9" s="41" t="s">
        <v>209</v>
      </c>
      <c r="S9" s="57" t="s">
        <v>175</v>
      </c>
      <c r="T9" s="159">
        <v>2.0</v>
      </c>
      <c r="U9" s="159">
        <v>4.0</v>
      </c>
      <c r="V9" s="159">
        <v>2.0</v>
      </c>
      <c r="W9" s="159">
        <v>2.0</v>
      </c>
      <c r="X9" s="45" t="s">
        <v>4</v>
      </c>
      <c r="Y9" s="37" t="s">
        <v>176</v>
      </c>
      <c r="Z9" s="37" t="s">
        <v>177</v>
      </c>
      <c r="AA9" s="37" t="s">
        <v>178</v>
      </c>
      <c r="AB9" s="37" t="s">
        <v>85</v>
      </c>
      <c r="AC9" s="37" t="s">
        <v>179</v>
      </c>
      <c r="AD9" s="37" t="s">
        <v>87</v>
      </c>
      <c r="AE9" s="37" t="s">
        <v>180</v>
      </c>
      <c r="AF9" s="37" t="s">
        <v>181</v>
      </c>
      <c r="AG9" s="37" t="s">
        <v>182</v>
      </c>
      <c r="AH9" s="46" t="s">
        <v>97</v>
      </c>
      <c r="AI9" s="160">
        <v>2.0</v>
      </c>
      <c r="AJ9" s="163" t="s">
        <v>210</v>
      </c>
      <c r="AK9" s="165" t="s">
        <v>211</v>
      </c>
      <c r="AL9" s="50">
        <f t="shared" si="1"/>
        <v>44845</v>
      </c>
      <c r="AM9" s="51">
        <f t="shared" si="2"/>
        <v>-9</v>
      </c>
      <c r="AN9" s="52" t="str">
        <f t="shared" si="3"/>
        <v>Reporte ok</v>
      </c>
      <c r="AO9" s="53"/>
      <c r="AP9" s="54"/>
    </row>
    <row r="10" ht="67.5" customHeight="1">
      <c r="A10" s="35"/>
      <c r="B10" s="36">
        <v>7.0</v>
      </c>
      <c r="C10" s="37" t="s">
        <v>171</v>
      </c>
      <c r="D10" s="37" t="s">
        <v>4</v>
      </c>
      <c r="E10" s="37" t="s">
        <v>69</v>
      </c>
      <c r="F10" s="38">
        <v>2.018011000241E12</v>
      </c>
      <c r="G10" s="37" t="s">
        <v>70</v>
      </c>
      <c r="H10" s="37" t="s">
        <v>71</v>
      </c>
      <c r="I10" s="37" t="s">
        <v>72</v>
      </c>
      <c r="J10" s="37" t="s">
        <v>113</v>
      </c>
      <c r="K10" s="39" t="s">
        <v>74</v>
      </c>
      <c r="L10" s="39" t="s">
        <v>75</v>
      </c>
      <c r="M10" s="39" t="s">
        <v>76</v>
      </c>
      <c r="N10" s="40" t="s">
        <v>212</v>
      </c>
      <c r="O10" s="41"/>
      <c r="P10" s="159">
        <v>1.0</v>
      </c>
      <c r="Q10" s="39" t="s">
        <v>213</v>
      </c>
      <c r="R10" s="41" t="s">
        <v>214</v>
      </c>
      <c r="S10" s="57" t="s">
        <v>107</v>
      </c>
      <c r="T10" s="159">
        <v>0.0</v>
      </c>
      <c r="U10" s="159">
        <v>1.0</v>
      </c>
      <c r="V10" s="159">
        <v>0.0</v>
      </c>
      <c r="W10" s="159">
        <v>0.0</v>
      </c>
      <c r="X10" s="45" t="s">
        <v>4</v>
      </c>
      <c r="Y10" s="37" t="s">
        <v>176</v>
      </c>
      <c r="Z10" s="37" t="s">
        <v>177</v>
      </c>
      <c r="AA10" s="37" t="s">
        <v>178</v>
      </c>
      <c r="AB10" s="37" t="s">
        <v>85</v>
      </c>
      <c r="AC10" s="37" t="s">
        <v>108</v>
      </c>
      <c r="AD10" s="37" t="s">
        <v>87</v>
      </c>
      <c r="AE10" s="37" t="s">
        <v>180</v>
      </c>
      <c r="AF10" s="37" t="s">
        <v>181</v>
      </c>
      <c r="AG10" s="37" t="s">
        <v>182</v>
      </c>
      <c r="AH10" s="46" t="s">
        <v>97</v>
      </c>
      <c r="AI10" s="160">
        <v>0.0</v>
      </c>
      <c r="AJ10" s="58" t="s">
        <v>215</v>
      </c>
      <c r="AK10" s="63"/>
      <c r="AL10" s="50">
        <f t="shared" si="1"/>
        <v>44845</v>
      </c>
      <c r="AM10" s="51">
        <f t="shared" si="2"/>
        <v>-9</v>
      </c>
      <c r="AN10" s="52" t="str">
        <f t="shared" si="3"/>
        <v>Pend. Evid. Trim.
</v>
      </c>
      <c r="AO10" s="53"/>
      <c r="AP10" s="54"/>
    </row>
    <row r="11" ht="67.5" customHeight="1">
      <c r="A11" s="35"/>
      <c r="B11" s="36">
        <v>8.0</v>
      </c>
      <c r="C11" s="37" t="s">
        <v>171</v>
      </c>
      <c r="D11" s="37" t="s">
        <v>4</v>
      </c>
      <c r="E11" s="37" t="s">
        <v>69</v>
      </c>
      <c r="F11" s="38">
        <v>2.018011000241E12</v>
      </c>
      <c r="G11" s="37" t="s">
        <v>70</v>
      </c>
      <c r="H11" s="37" t="s">
        <v>71</v>
      </c>
      <c r="I11" s="37" t="s">
        <v>72</v>
      </c>
      <c r="J11" s="37" t="s">
        <v>113</v>
      </c>
      <c r="K11" s="39" t="s">
        <v>216</v>
      </c>
      <c r="L11" s="39" t="s">
        <v>75</v>
      </c>
      <c r="M11" s="39" t="s">
        <v>114</v>
      </c>
      <c r="N11" s="40" t="s">
        <v>217</v>
      </c>
      <c r="O11" s="41"/>
      <c r="P11" s="44">
        <v>1.0</v>
      </c>
      <c r="Q11" s="39" t="s">
        <v>218</v>
      </c>
      <c r="R11" s="41" t="s">
        <v>219</v>
      </c>
      <c r="S11" s="57" t="s">
        <v>175</v>
      </c>
      <c r="T11" s="159">
        <v>1.0</v>
      </c>
      <c r="U11" s="159">
        <v>1.0</v>
      </c>
      <c r="V11" s="44">
        <v>1.0</v>
      </c>
      <c r="W11" s="159">
        <v>1.0</v>
      </c>
      <c r="X11" s="45" t="s">
        <v>4</v>
      </c>
      <c r="Y11" s="37" t="s">
        <v>176</v>
      </c>
      <c r="Z11" s="37" t="s">
        <v>177</v>
      </c>
      <c r="AA11" s="37" t="s">
        <v>178</v>
      </c>
      <c r="AB11" s="37" t="s">
        <v>85</v>
      </c>
      <c r="AC11" s="37" t="s">
        <v>108</v>
      </c>
      <c r="AD11" s="37" t="s">
        <v>87</v>
      </c>
      <c r="AE11" s="37" t="s">
        <v>180</v>
      </c>
      <c r="AF11" s="37" t="s">
        <v>181</v>
      </c>
      <c r="AG11" s="37" t="s">
        <v>182</v>
      </c>
      <c r="AH11" s="46" t="s">
        <v>97</v>
      </c>
      <c r="AI11" s="47">
        <v>1.0</v>
      </c>
      <c r="AJ11" s="163" t="s">
        <v>220</v>
      </c>
      <c r="AK11" s="59" t="s">
        <v>189</v>
      </c>
      <c r="AL11" s="50">
        <f t="shared" si="1"/>
        <v>44845</v>
      </c>
      <c r="AM11" s="51">
        <f t="shared" si="2"/>
        <v>-9</v>
      </c>
      <c r="AN11" s="52" t="str">
        <f t="shared" si="3"/>
        <v>Reporte ok</v>
      </c>
      <c r="AO11" s="53"/>
      <c r="AP11" s="54"/>
    </row>
    <row r="12" ht="67.5" customHeight="1">
      <c r="A12" s="35"/>
      <c r="B12" s="36">
        <v>9.0</v>
      </c>
      <c r="C12" s="37" t="s">
        <v>171</v>
      </c>
      <c r="D12" s="37" t="s">
        <v>4</v>
      </c>
      <c r="E12" s="37" t="s">
        <v>69</v>
      </c>
      <c r="F12" s="38">
        <v>2.018011000241E12</v>
      </c>
      <c r="G12" s="37" t="s">
        <v>70</v>
      </c>
      <c r="H12" s="37" t="s">
        <v>71</v>
      </c>
      <c r="I12" s="37" t="s">
        <v>72</v>
      </c>
      <c r="J12" s="37" t="s">
        <v>113</v>
      </c>
      <c r="K12" s="39" t="s">
        <v>74</v>
      </c>
      <c r="L12" s="39" t="s">
        <v>75</v>
      </c>
      <c r="M12" s="39" t="s">
        <v>76</v>
      </c>
      <c r="N12" s="40" t="s">
        <v>221</v>
      </c>
      <c r="O12" s="41"/>
      <c r="P12" s="159">
        <v>11.0</v>
      </c>
      <c r="Q12" s="39" t="s">
        <v>222</v>
      </c>
      <c r="R12" s="41" t="s">
        <v>223</v>
      </c>
      <c r="S12" s="57" t="s">
        <v>175</v>
      </c>
      <c r="T12" s="64">
        <v>3.0</v>
      </c>
      <c r="U12" s="64">
        <v>3.0</v>
      </c>
      <c r="V12" s="159">
        <v>2.0</v>
      </c>
      <c r="W12" s="64">
        <v>3.0</v>
      </c>
      <c r="X12" s="45" t="s">
        <v>4</v>
      </c>
      <c r="Y12" s="37" t="s">
        <v>176</v>
      </c>
      <c r="Z12" s="37" t="s">
        <v>177</v>
      </c>
      <c r="AA12" s="37" t="s">
        <v>178</v>
      </c>
      <c r="AB12" s="37" t="s">
        <v>85</v>
      </c>
      <c r="AC12" s="37" t="s">
        <v>108</v>
      </c>
      <c r="AD12" s="37" t="s">
        <v>87</v>
      </c>
      <c r="AE12" s="37" t="s">
        <v>180</v>
      </c>
      <c r="AF12" s="37" t="s">
        <v>181</v>
      </c>
      <c r="AG12" s="37" t="s">
        <v>182</v>
      </c>
      <c r="AH12" s="46" t="s">
        <v>97</v>
      </c>
      <c r="AI12" s="160">
        <v>2.0</v>
      </c>
      <c r="AJ12" s="163" t="s">
        <v>224</v>
      </c>
      <c r="AK12" s="59" t="s">
        <v>225</v>
      </c>
      <c r="AL12" s="50">
        <f t="shared" si="1"/>
        <v>44845</v>
      </c>
      <c r="AM12" s="51">
        <f t="shared" si="2"/>
        <v>-9</v>
      </c>
      <c r="AN12" s="52" t="str">
        <f t="shared" si="3"/>
        <v>Reporte ok</v>
      </c>
      <c r="AO12" s="53"/>
      <c r="AP12" s="54"/>
    </row>
    <row r="13" ht="67.5" customHeight="1">
      <c r="A13" s="35"/>
      <c r="B13" s="36"/>
      <c r="C13" s="37"/>
      <c r="D13" s="37"/>
      <c r="E13" s="37"/>
      <c r="F13" s="38"/>
      <c r="G13" s="37"/>
      <c r="H13" s="37"/>
      <c r="I13" s="37"/>
      <c r="J13" s="37"/>
      <c r="K13" s="39"/>
      <c r="L13" s="39"/>
      <c r="M13" s="39"/>
      <c r="N13" s="40"/>
      <c r="O13" s="41"/>
      <c r="P13" s="159"/>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159"/>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159"/>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159"/>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 r:id="rId1" ref="AK5"/>
    <hyperlink r:id="rId2" ref="AK6"/>
    <hyperlink r:id="rId3" ref="AK7"/>
    <hyperlink r:id="rId4" ref="AK8"/>
    <hyperlink r:id="rId5" ref="AK11"/>
    <hyperlink r:id="rId6" ref="AK12"/>
  </hyperlinks>
  <printOptions gridLines="1" horizontalCentered="1"/>
  <pageMargins bottom="0.75" footer="0.0" header="0.0" left="0.7" right="0.7" top="0.75"/>
  <pageSetup cellComments="atEnd" orientation="portrait" pageOrder="overThenDown"/>
  <drawing r:id="rId7"/>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226</v>
      </c>
      <c r="D4" s="37" t="s">
        <v>7</v>
      </c>
      <c r="E4" s="37" t="s">
        <v>69</v>
      </c>
      <c r="F4" s="38">
        <v>2.018011000241E12</v>
      </c>
      <c r="G4" s="37" t="s">
        <v>70</v>
      </c>
      <c r="H4" s="37" t="s">
        <v>71</v>
      </c>
      <c r="I4" s="37" t="s">
        <v>72</v>
      </c>
      <c r="J4" s="37" t="s">
        <v>113</v>
      </c>
      <c r="K4" s="39" t="s">
        <v>74</v>
      </c>
      <c r="L4" s="39" t="s">
        <v>227</v>
      </c>
      <c r="M4" s="39" t="s">
        <v>114</v>
      </c>
      <c r="N4" s="40" t="s">
        <v>228</v>
      </c>
      <c r="O4" s="41"/>
      <c r="P4" s="44">
        <v>1.0</v>
      </c>
      <c r="Q4" s="39" t="s">
        <v>229</v>
      </c>
      <c r="R4" s="41" t="s">
        <v>230</v>
      </c>
      <c r="S4" s="43" t="s">
        <v>101</v>
      </c>
      <c r="T4" s="44">
        <v>1.0</v>
      </c>
      <c r="U4" s="44">
        <v>1.0</v>
      </c>
      <c r="V4" s="44">
        <v>1.0</v>
      </c>
      <c r="W4" s="44">
        <v>1.0</v>
      </c>
      <c r="X4" s="45" t="s">
        <v>7</v>
      </c>
      <c r="Y4" s="37" t="s">
        <v>231</v>
      </c>
      <c r="Z4" s="37" t="s">
        <v>232</v>
      </c>
      <c r="AA4" s="37" t="s">
        <v>233</v>
      </c>
      <c r="AB4" s="37" t="s">
        <v>85</v>
      </c>
      <c r="AC4" s="37" t="s">
        <v>179</v>
      </c>
      <c r="AD4" s="37" t="s">
        <v>87</v>
      </c>
      <c r="AE4" s="37" t="s">
        <v>234</v>
      </c>
      <c r="AF4" s="37" t="s">
        <v>235</v>
      </c>
      <c r="AG4" s="37" t="s">
        <v>90</v>
      </c>
      <c r="AH4" s="46" t="s">
        <v>236</v>
      </c>
      <c r="AI4" s="47">
        <v>1.0</v>
      </c>
      <c r="AJ4" s="48" t="s">
        <v>237</v>
      </c>
      <c r="AK4" s="49" t="s">
        <v>238</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226</v>
      </c>
      <c r="D5" s="37" t="s">
        <v>7</v>
      </c>
      <c r="E5" s="37" t="s">
        <v>69</v>
      </c>
      <c r="F5" s="38">
        <v>2.018011000241E12</v>
      </c>
      <c r="G5" s="37" t="s">
        <v>70</v>
      </c>
      <c r="H5" s="37" t="s">
        <v>71</v>
      </c>
      <c r="I5" s="37" t="s">
        <v>72</v>
      </c>
      <c r="J5" s="37" t="s">
        <v>113</v>
      </c>
      <c r="K5" s="39" t="s">
        <v>74</v>
      </c>
      <c r="L5" s="39" t="s">
        <v>227</v>
      </c>
      <c r="M5" s="39" t="s">
        <v>114</v>
      </c>
      <c r="N5" s="40" t="s">
        <v>239</v>
      </c>
      <c r="O5" s="41"/>
      <c r="P5" s="44">
        <v>1.0</v>
      </c>
      <c r="Q5" s="39" t="s">
        <v>240</v>
      </c>
      <c r="R5" s="41" t="s">
        <v>241</v>
      </c>
      <c r="S5" s="43" t="s">
        <v>101</v>
      </c>
      <c r="T5" s="44">
        <v>1.0</v>
      </c>
      <c r="U5" s="44">
        <v>1.0</v>
      </c>
      <c r="V5" s="44">
        <v>1.0</v>
      </c>
      <c r="W5" s="44">
        <v>1.0</v>
      </c>
      <c r="X5" s="45" t="s">
        <v>7</v>
      </c>
      <c r="Y5" s="37" t="s">
        <v>231</v>
      </c>
      <c r="Z5" s="37" t="s">
        <v>232</v>
      </c>
      <c r="AA5" s="37" t="s">
        <v>233</v>
      </c>
      <c r="AB5" s="37" t="s">
        <v>85</v>
      </c>
      <c r="AC5" s="37" t="s">
        <v>179</v>
      </c>
      <c r="AD5" s="37" t="s">
        <v>87</v>
      </c>
      <c r="AE5" s="37" t="s">
        <v>234</v>
      </c>
      <c r="AF5" s="37" t="s">
        <v>235</v>
      </c>
      <c r="AG5" s="37" t="s">
        <v>90</v>
      </c>
      <c r="AH5" s="46" t="s">
        <v>236</v>
      </c>
      <c r="AI5" s="47">
        <v>1.0</v>
      </c>
      <c r="AJ5" s="48" t="s">
        <v>242</v>
      </c>
      <c r="AK5" s="49" t="s">
        <v>238</v>
      </c>
      <c r="AL5" s="50">
        <f t="shared" si="1"/>
        <v>44845</v>
      </c>
      <c r="AM5" s="51">
        <f t="shared" si="2"/>
        <v>-9</v>
      </c>
      <c r="AN5" s="52" t="str">
        <f t="shared" si="3"/>
        <v>Reporte ok</v>
      </c>
      <c r="AO5" s="53"/>
      <c r="AP5" s="54"/>
    </row>
    <row r="6" ht="67.5" customHeight="1">
      <c r="A6" s="35"/>
      <c r="B6" s="36">
        <v>3.0</v>
      </c>
      <c r="C6" s="37" t="s">
        <v>226</v>
      </c>
      <c r="D6" s="37" t="s">
        <v>7</v>
      </c>
      <c r="E6" s="37" t="s">
        <v>69</v>
      </c>
      <c r="F6" s="38">
        <v>2.018011000241E12</v>
      </c>
      <c r="G6" s="37" t="s">
        <v>70</v>
      </c>
      <c r="H6" s="37" t="s">
        <v>71</v>
      </c>
      <c r="I6" s="37" t="s">
        <v>72</v>
      </c>
      <c r="J6" s="37" t="s">
        <v>113</v>
      </c>
      <c r="K6" s="39" t="s">
        <v>74</v>
      </c>
      <c r="L6" s="39" t="s">
        <v>227</v>
      </c>
      <c r="M6" s="39" t="s">
        <v>114</v>
      </c>
      <c r="N6" s="40" t="s">
        <v>243</v>
      </c>
      <c r="O6" s="41"/>
      <c r="P6" s="44">
        <v>1.0</v>
      </c>
      <c r="Q6" s="39" t="s">
        <v>244</v>
      </c>
      <c r="R6" s="41" t="s">
        <v>245</v>
      </c>
      <c r="S6" s="57" t="s">
        <v>101</v>
      </c>
      <c r="T6" s="44">
        <v>1.0</v>
      </c>
      <c r="U6" s="44">
        <v>1.0</v>
      </c>
      <c r="V6" s="44">
        <v>1.0</v>
      </c>
      <c r="W6" s="44">
        <v>1.0</v>
      </c>
      <c r="X6" s="45" t="s">
        <v>7</v>
      </c>
      <c r="Y6" s="37" t="s">
        <v>231</v>
      </c>
      <c r="Z6" s="37" t="s">
        <v>232</v>
      </c>
      <c r="AA6" s="37" t="s">
        <v>233</v>
      </c>
      <c r="AB6" s="37" t="s">
        <v>85</v>
      </c>
      <c r="AC6" s="37" t="s">
        <v>179</v>
      </c>
      <c r="AD6" s="37" t="s">
        <v>87</v>
      </c>
      <c r="AE6" s="37" t="s">
        <v>234</v>
      </c>
      <c r="AF6" s="37" t="s">
        <v>235</v>
      </c>
      <c r="AG6" s="37" t="s">
        <v>90</v>
      </c>
      <c r="AH6" s="46" t="s">
        <v>236</v>
      </c>
      <c r="AI6" s="47">
        <v>1.0</v>
      </c>
      <c r="AJ6" s="163" t="s">
        <v>246</v>
      </c>
      <c r="AK6" s="60" t="s">
        <v>238</v>
      </c>
      <c r="AL6" s="50">
        <f t="shared" si="1"/>
        <v>44845</v>
      </c>
      <c r="AM6" s="51">
        <f t="shared" si="2"/>
        <v>-9</v>
      </c>
      <c r="AN6" s="52" t="str">
        <f t="shared" si="3"/>
        <v>Reporte ok</v>
      </c>
      <c r="AO6" s="53"/>
      <c r="AP6" s="54"/>
    </row>
    <row r="7" ht="67.5" customHeight="1">
      <c r="A7" s="35"/>
      <c r="B7" s="36">
        <v>4.0</v>
      </c>
      <c r="C7" s="37" t="s">
        <v>226</v>
      </c>
      <c r="D7" s="37" t="s">
        <v>7</v>
      </c>
      <c r="E7" s="37" t="s">
        <v>69</v>
      </c>
      <c r="F7" s="38">
        <v>2.018011000241E12</v>
      </c>
      <c r="G7" s="37" t="s">
        <v>70</v>
      </c>
      <c r="H7" s="37" t="s">
        <v>71</v>
      </c>
      <c r="I7" s="37" t="s">
        <v>72</v>
      </c>
      <c r="J7" s="37" t="s">
        <v>113</v>
      </c>
      <c r="K7" s="39" t="s">
        <v>74</v>
      </c>
      <c r="L7" s="39" t="s">
        <v>227</v>
      </c>
      <c r="M7" s="39" t="s">
        <v>114</v>
      </c>
      <c r="N7" s="40" t="s">
        <v>247</v>
      </c>
      <c r="O7" s="41"/>
      <c r="P7" s="44">
        <v>1.0</v>
      </c>
      <c r="Q7" s="39" t="s">
        <v>248</v>
      </c>
      <c r="R7" s="41" t="s">
        <v>249</v>
      </c>
      <c r="S7" s="57" t="s">
        <v>101</v>
      </c>
      <c r="T7" s="44">
        <v>1.0</v>
      </c>
      <c r="U7" s="44">
        <v>1.0</v>
      </c>
      <c r="V7" s="44">
        <v>1.0</v>
      </c>
      <c r="W7" s="44">
        <v>1.0</v>
      </c>
      <c r="X7" s="45" t="s">
        <v>7</v>
      </c>
      <c r="Y7" s="37" t="s">
        <v>231</v>
      </c>
      <c r="Z7" s="37" t="s">
        <v>232</v>
      </c>
      <c r="AA7" s="37" t="s">
        <v>233</v>
      </c>
      <c r="AB7" s="37" t="s">
        <v>85</v>
      </c>
      <c r="AC7" s="37" t="s">
        <v>179</v>
      </c>
      <c r="AD7" s="37" t="s">
        <v>87</v>
      </c>
      <c r="AE7" s="37" t="s">
        <v>234</v>
      </c>
      <c r="AF7" s="37" t="s">
        <v>235</v>
      </c>
      <c r="AG7" s="37" t="s">
        <v>90</v>
      </c>
      <c r="AH7" s="46" t="s">
        <v>236</v>
      </c>
      <c r="AI7" s="47">
        <v>1.0</v>
      </c>
      <c r="AJ7" s="163" t="s">
        <v>250</v>
      </c>
      <c r="AK7" s="60" t="s">
        <v>238</v>
      </c>
      <c r="AL7" s="50">
        <f t="shared" si="1"/>
        <v>44845</v>
      </c>
      <c r="AM7" s="51">
        <f t="shared" si="2"/>
        <v>-9</v>
      </c>
      <c r="AN7" s="52" t="str">
        <f t="shared" si="3"/>
        <v>Reporte ok</v>
      </c>
      <c r="AO7" s="53"/>
      <c r="AP7" s="54"/>
    </row>
    <row r="8" ht="67.5" customHeight="1">
      <c r="A8" s="35"/>
      <c r="B8" s="36">
        <v>5.0</v>
      </c>
      <c r="C8" s="37" t="s">
        <v>226</v>
      </c>
      <c r="D8" s="37" t="s">
        <v>7</v>
      </c>
      <c r="E8" s="37" t="s">
        <v>69</v>
      </c>
      <c r="F8" s="38">
        <v>2.018011000241E12</v>
      </c>
      <c r="G8" s="37" t="s">
        <v>70</v>
      </c>
      <c r="H8" s="37" t="s">
        <v>71</v>
      </c>
      <c r="I8" s="37" t="s">
        <v>72</v>
      </c>
      <c r="J8" s="37" t="s">
        <v>113</v>
      </c>
      <c r="K8" s="39" t="s">
        <v>74</v>
      </c>
      <c r="L8" s="39" t="s">
        <v>227</v>
      </c>
      <c r="M8" s="39" t="s">
        <v>114</v>
      </c>
      <c r="N8" s="40" t="s">
        <v>251</v>
      </c>
      <c r="O8" s="41"/>
      <c r="P8" s="44">
        <v>1.0</v>
      </c>
      <c r="Q8" s="39" t="s">
        <v>252</v>
      </c>
      <c r="R8" s="41" t="s">
        <v>253</v>
      </c>
      <c r="S8" s="57" t="s">
        <v>101</v>
      </c>
      <c r="T8" s="44">
        <v>1.0</v>
      </c>
      <c r="U8" s="44">
        <v>1.0</v>
      </c>
      <c r="V8" s="44">
        <v>1.0</v>
      </c>
      <c r="W8" s="44">
        <v>1.0</v>
      </c>
      <c r="X8" s="45" t="s">
        <v>7</v>
      </c>
      <c r="Y8" s="37" t="s">
        <v>231</v>
      </c>
      <c r="Z8" s="37" t="s">
        <v>232</v>
      </c>
      <c r="AA8" s="37" t="s">
        <v>233</v>
      </c>
      <c r="AB8" s="37" t="s">
        <v>85</v>
      </c>
      <c r="AC8" s="37" t="s">
        <v>179</v>
      </c>
      <c r="AD8" s="37" t="s">
        <v>87</v>
      </c>
      <c r="AE8" s="37" t="s">
        <v>234</v>
      </c>
      <c r="AF8" s="37" t="s">
        <v>235</v>
      </c>
      <c r="AG8" s="37" t="s">
        <v>90</v>
      </c>
      <c r="AH8" s="46" t="s">
        <v>97</v>
      </c>
      <c r="AI8" s="47">
        <v>1.0</v>
      </c>
      <c r="AJ8" s="163" t="s">
        <v>254</v>
      </c>
      <c r="AK8" s="60" t="s">
        <v>238</v>
      </c>
      <c r="AL8" s="50">
        <f t="shared" si="1"/>
        <v>44845</v>
      </c>
      <c r="AM8" s="51">
        <f t="shared" si="2"/>
        <v>-9</v>
      </c>
      <c r="AN8" s="52" t="str">
        <f t="shared" si="3"/>
        <v>Reporte ok</v>
      </c>
      <c r="AO8" s="53"/>
      <c r="AP8" s="54"/>
    </row>
    <row r="9" ht="67.5" customHeight="1">
      <c r="A9" s="35"/>
      <c r="B9" s="36">
        <v>6.0</v>
      </c>
      <c r="C9" s="37" t="s">
        <v>226</v>
      </c>
      <c r="D9" s="37" t="s">
        <v>7</v>
      </c>
      <c r="E9" s="37" t="s">
        <v>69</v>
      </c>
      <c r="F9" s="38">
        <v>2.018011000241E12</v>
      </c>
      <c r="G9" s="37" t="s">
        <v>70</v>
      </c>
      <c r="H9" s="37" t="s">
        <v>71</v>
      </c>
      <c r="I9" s="37" t="s">
        <v>72</v>
      </c>
      <c r="J9" s="37" t="s">
        <v>113</v>
      </c>
      <c r="K9" s="39" t="s">
        <v>74</v>
      </c>
      <c r="L9" s="39" t="s">
        <v>227</v>
      </c>
      <c r="M9" s="39" t="s">
        <v>114</v>
      </c>
      <c r="N9" s="40" t="s">
        <v>255</v>
      </c>
      <c r="O9" s="41"/>
      <c r="P9" s="44">
        <v>1.0</v>
      </c>
      <c r="Q9" s="39" t="s">
        <v>256</v>
      </c>
      <c r="R9" s="41" t="s">
        <v>257</v>
      </c>
      <c r="S9" s="57" t="s">
        <v>101</v>
      </c>
      <c r="T9" s="44">
        <v>1.0</v>
      </c>
      <c r="U9" s="44">
        <v>1.0</v>
      </c>
      <c r="V9" s="44">
        <v>1.0</v>
      </c>
      <c r="W9" s="44">
        <v>1.0</v>
      </c>
      <c r="X9" s="45" t="s">
        <v>7</v>
      </c>
      <c r="Y9" s="37" t="s">
        <v>231</v>
      </c>
      <c r="Z9" s="37" t="s">
        <v>232</v>
      </c>
      <c r="AA9" s="37" t="s">
        <v>233</v>
      </c>
      <c r="AB9" s="37" t="s">
        <v>85</v>
      </c>
      <c r="AC9" s="37" t="s">
        <v>179</v>
      </c>
      <c r="AD9" s="37" t="s">
        <v>87</v>
      </c>
      <c r="AE9" s="37" t="s">
        <v>234</v>
      </c>
      <c r="AF9" s="37" t="s">
        <v>235</v>
      </c>
      <c r="AG9" s="37" t="s">
        <v>90</v>
      </c>
      <c r="AH9" s="46" t="s">
        <v>236</v>
      </c>
      <c r="AI9" s="47">
        <v>1.0</v>
      </c>
      <c r="AJ9" s="163" t="s">
        <v>258</v>
      </c>
      <c r="AK9" s="60" t="s">
        <v>238</v>
      </c>
      <c r="AL9" s="50">
        <f t="shared" si="1"/>
        <v>44845</v>
      </c>
      <c r="AM9" s="51">
        <f t="shared" si="2"/>
        <v>-9</v>
      </c>
      <c r="AN9" s="52" t="str">
        <f t="shared" si="3"/>
        <v>Reporte ok</v>
      </c>
      <c r="AO9" s="53"/>
      <c r="AP9" s="54"/>
    </row>
    <row r="10" ht="67.5" customHeight="1">
      <c r="A10" s="35"/>
      <c r="B10" s="36">
        <v>7.0</v>
      </c>
      <c r="C10" s="37" t="s">
        <v>226</v>
      </c>
      <c r="D10" s="37" t="s">
        <v>7</v>
      </c>
      <c r="E10" s="37" t="s">
        <v>69</v>
      </c>
      <c r="F10" s="38">
        <v>2.018011000241E12</v>
      </c>
      <c r="G10" s="37" t="s">
        <v>70</v>
      </c>
      <c r="H10" s="37" t="s">
        <v>71</v>
      </c>
      <c r="I10" s="37" t="s">
        <v>72</v>
      </c>
      <c r="J10" s="37" t="s">
        <v>113</v>
      </c>
      <c r="K10" s="39" t="s">
        <v>74</v>
      </c>
      <c r="L10" s="39" t="s">
        <v>227</v>
      </c>
      <c r="M10" s="39" t="s">
        <v>114</v>
      </c>
      <c r="N10" s="40" t="s">
        <v>259</v>
      </c>
      <c r="O10" s="41"/>
      <c r="P10" s="44">
        <v>1.0</v>
      </c>
      <c r="Q10" s="39" t="s">
        <v>260</v>
      </c>
      <c r="R10" s="41" t="s">
        <v>261</v>
      </c>
      <c r="S10" s="57" t="s">
        <v>101</v>
      </c>
      <c r="T10" s="44">
        <v>1.0</v>
      </c>
      <c r="U10" s="44">
        <v>1.0</v>
      </c>
      <c r="V10" s="44">
        <v>1.0</v>
      </c>
      <c r="W10" s="44">
        <v>1.0</v>
      </c>
      <c r="X10" s="45" t="s">
        <v>7</v>
      </c>
      <c r="Y10" s="37" t="s">
        <v>231</v>
      </c>
      <c r="Z10" s="37" t="s">
        <v>232</v>
      </c>
      <c r="AA10" s="37" t="s">
        <v>233</v>
      </c>
      <c r="AB10" s="37" t="s">
        <v>85</v>
      </c>
      <c r="AC10" s="37" t="s">
        <v>179</v>
      </c>
      <c r="AD10" s="37" t="s">
        <v>87</v>
      </c>
      <c r="AE10" s="37" t="s">
        <v>234</v>
      </c>
      <c r="AF10" s="37" t="s">
        <v>235</v>
      </c>
      <c r="AG10" s="37" t="s">
        <v>90</v>
      </c>
      <c r="AH10" s="46" t="s">
        <v>262</v>
      </c>
      <c r="AI10" s="166" t="s">
        <v>263</v>
      </c>
      <c r="AJ10" s="163" t="s">
        <v>264</v>
      </c>
      <c r="AK10" s="60" t="s">
        <v>238</v>
      </c>
      <c r="AL10" s="50">
        <f t="shared" si="1"/>
        <v>44845</v>
      </c>
      <c r="AM10" s="51">
        <f t="shared" si="2"/>
        <v>-9</v>
      </c>
      <c r="AN10" s="52" t="str">
        <f t="shared" si="3"/>
        <v>Reporte ok</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163"/>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167"/>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167"/>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s>
  <printOptions gridLines="1" horizontalCentered="1"/>
  <pageMargins bottom="0.75" footer="0.0" header="0.0" left="0.7" right="0.7" top="0.75"/>
  <pageSetup cellComments="atEnd" orientation="portrait" pageOrder="overThenDown"/>
  <drawing r:id="rId8"/>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265</v>
      </c>
      <c r="D4" s="37" t="s">
        <v>266</v>
      </c>
      <c r="E4" s="37" t="s">
        <v>69</v>
      </c>
      <c r="F4" s="38">
        <v>2.018011000241E12</v>
      </c>
      <c r="G4" s="37" t="s">
        <v>70</v>
      </c>
      <c r="H4" s="37" t="s">
        <v>71</v>
      </c>
      <c r="I4" s="37" t="s">
        <v>72</v>
      </c>
      <c r="J4" s="37" t="s">
        <v>267</v>
      </c>
      <c r="K4" s="39" t="s">
        <v>74</v>
      </c>
      <c r="L4" s="39" t="s">
        <v>227</v>
      </c>
      <c r="M4" s="39" t="s">
        <v>114</v>
      </c>
      <c r="N4" s="40" t="s">
        <v>268</v>
      </c>
      <c r="O4" s="41"/>
      <c r="P4" s="44">
        <v>1.0</v>
      </c>
      <c r="Q4" s="39" t="s">
        <v>269</v>
      </c>
      <c r="R4" s="41" t="s">
        <v>270</v>
      </c>
      <c r="S4" s="43" t="s">
        <v>80</v>
      </c>
      <c r="T4" s="44">
        <v>0.0</v>
      </c>
      <c r="U4" s="44">
        <v>0.4</v>
      </c>
      <c r="V4" s="44">
        <v>0.0</v>
      </c>
      <c r="W4" s="44">
        <v>0.6</v>
      </c>
      <c r="X4" s="45" t="s">
        <v>271</v>
      </c>
      <c r="Y4" s="37" t="s">
        <v>272</v>
      </c>
      <c r="Z4" s="37" t="s">
        <v>273</v>
      </c>
      <c r="AA4" s="37" t="s">
        <v>274</v>
      </c>
      <c r="AB4" s="37" t="s">
        <v>275</v>
      </c>
      <c r="AC4" s="37" t="s">
        <v>108</v>
      </c>
      <c r="AD4" s="37" t="s">
        <v>87</v>
      </c>
      <c r="AE4" s="37" t="s">
        <v>266</v>
      </c>
      <c r="AF4" s="37" t="s">
        <v>266</v>
      </c>
      <c r="AG4" s="37" t="s">
        <v>90</v>
      </c>
      <c r="AH4" s="46" t="s">
        <v>97</v>
      </c>
      <c r="AI4" s="47"/>
      <c r="AJ4" s="48" t="s">
        <v>276</v>
      </c>
      <c r="AK4" s="56"/>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Pend. Ejec. Trim.
Pend. Evid. Trim.
</v>
      </c>
      <c r="AO4" s="53"/>
      <c r="AP4" s="54"/>
    </row>
    <row r="5" ht="67.5" customHeight="1">
      <c r="A5" s="35"/>
      <c r="B5" s="36"/>
      <c r="C5" s="37"/>
      <c r="D5" s="37"/>
      <c r="E5" s="37"/>
      <c r="F5" s="38"/>
      <c r="G5" s="37"/>
      <c r="H5" s="37"/>
      <c r="I5" s="37"/>
      <c r="J5" s="37"/>
      <c r="K5" s="39"/>
      <c r="L5" s="39"/>
      <c r="M5" s="39"/>
      <c r="N5" s="40"/>
      <c r="O5" s="41"/>
      <c r="P5" s="44"/>
      <c r="Q5" s="39"/>
      <c r="R5" s="41"/>
      <c r="S5" s="43"/>
      <c r="T5" s="44"/>
      <c r="U5" s="44"/>
      <c r="V5" s="44"/>
      <c r="W5" s="44"/>
      <c r="X5" s="45"/>
      <c r="Y5" s="37"/>
      <c r="Z5" s="37"/>
      <c r="AA5" s="37"/>
      <c r="AB5" s="37"/>
      <c r="AC5" s="37"/>
      <c r="AD5" s="37"/>
      <c r="AE5" s="37"/>
      <c r="AF5" s="37"/>
      <c r="AG5" s="37"/>
      <c r="AH5" s="46"/>
      <c r="AI5" s="61"/>
      <c r="AJ5" s="55"/>
      <c r="AK5" s="56"/>
      <c r="AL5" s="50">
        <f t="shared" si="1"/>
        <v>44845</v>
      </c>
      <c r="AM5" s="51">
        <f t="shared" si="2"/>
        <v>-9</v>
      </c>
      <c r="AN5" s="52" t="str">
        <f t="shared" si="3"/>
        <v>Pend. Ejec. Trim.
Pend. Just. Trim.
Pend. Evid. Trim.
</v>
      </c>
      <c r="AO5" s="53"/>
      <c r="AP5" s="54"/>
    </row>
    <row r="6" ht="67.5" customHeight="1">
      <c r="A6" s="35"/>
      <c r="B6" s="36"/>
      <c r="C6" s="37"/>
      <c r="D6" s="37"/>
      <c r="E6" s="37"/>
      <c r="F6" s="38"/>
      <c r="G6" s="37"/>
      <c r="H6" s="37"/>
      <c r="I6" s="37"/>
      <c r="J6" s="37"/>
      <c r="K6" s="39"/>
      <c r="L6" s="39"/>
      <c r="M6" s="39"/>
      <c r="N6" s="40"/>
      <c r="O6" s="41"/>
      <c r="P6" s="44"/>
      <c r="Q6" s="39"/>
      <c r="R6" s="41"/>
      <c r="S6" s="57"/>
      <c r="T6" s="44"/>
      <c r="U6" s="44"/>
      <c r="V6" s="44"/>
      <c r="W6" s="44"/>
      <c r="X6" s="45"/>
      <c r="Y6" s="37"/>
      <c r="Z6" s="37"/>
      <c r="AA6" s="37"/>
      <c r="AB6" s="37"/>
      <c r="AC6" s="37"/>
      <c r="AD6" s="37"/>
      <c r="AE6" s="37"/>
      <c r="AF6" s="37"/>
      <c r="AG6" s="37"/>
      <c r="AH6" s="46"/>
      <c r="AI6" s="61"/>
      <c r="AJ6" s="58"/>
      <c r="AK6" s="65"/>
      <c r="AL6" s="50">
        <f t="shared" si="1"/>
        <v>44845</v>
      </c>
      <c r="AM6" s="51">
        <f t="shared" si="2"/>
        <v>-9</v>
      </c>
      <c r="AN6" s="52" t="str">
        <f t="shared" si="3"/>
        <v>Pend. Ejec. Trim.
Pend. Just. Trim.
Pend. Evid. Trim.
</v>
      </c>
      <c r="AO6" s="53"/>
      <c r="AP6" s="54"/>
    </row>
    <row r="7" ht="67.5" customHeight="1">
      <c r="A7" s="35"/>
      <c r="B7" s="36"/>
      <c r="C7" s="37"/>
      <c r="D7" s="37"/>
      <c r="E7" s="37"/>
      <c r="F7" s="38"/>
      <c r="G7" s="37"/>
      <c r="H7" s="37"/>
      <c r="I7" s="37"/>
      <c r="J7" s="37"/>
      <c r="K7" s="39"/>
      <c r="L7" s="39"/>
      <c r="M7" s="39"/>
      <c r="N7" s="40"/>
      <c r="O7" s="41"/>
      <c r="P7" s="42"/>
      <c r="Q7" s="39"/>
      <c r="R7" s="41"/>
      <c r="S7" s="57"/>
      <c r="T7" s="42"/>
      <c r="U7" s="42"/>
      <c r="V7" s="42"/>
      <c r="W7" s="42"/>
      <c r="X7" s="45"/>
      <c r="Y7" s="37"/>
      <c r="Z7" s="37"/>
      <c r="AA7" s="37"/>
      <c r="AB7" s="37"/>
      <c r="AC7" s="37"/>
      <c r="AD7" s="37"/>
      <c r="AE7" s="37"/>
      <c r="AF7" s="37"/>
      <c r="AG7" s="37"/>
      <c r="AH7" s="46"/>
      <c r="AI7" s="61"/>
      <c r="AJ7" s="58"/>
      <c r="AK7" s="65"/>
      <c r="AL7" s="50">
        <f t="shared" si="1"/>
        <v>44845</v>
      </c>
      <c r="AM7" s="51">
        <f t="shared" si="2"/>
        <v>-9</v>
      </c>
      <c r="AN7" s="52" t="str">
        <f t="shared" si="3"/>
        <v>Pend. Ejec. Trim.
Pend. Just. Trim.
Pend. Evid. Trim.
</v>
      </c>
      <c r="AO7" s="53"/>
      <c r="AP7" s="54"/>
    </row>
    <row r="8" ht="67.5" customHeight="1">
      <c r="A8" s="35"/>
      <c r="B8" s="36"/>
      <c r="C8" s="37"/>
      <c r="D8" s="37"/>
      <c r="E8" s="37"/>
      <c r="F8" s="38"/>
      <c r="G8" s="37"/>
      <c r="H8" s="37"/>
      <c r="I8" s="37"/>
      <c r="J8" s="37"/>
      <c r="K8" s="39"/>
      <c r="L8" s="39"/>
      <c r="M8" s="39"/>
      <c r="N8" s="40"/>
      <c r="O8" s="41"/>
      <c r="P8" s="42"/>
      <c r="Q8" s="39"/>
      <c r="R8" s="41"/>
      <c r="S8" s="57"/>
      <c r="T8" s="42"/>
      <c r="U8" s="42"/>
      <c r="V8" s="42"/>
      <c r="W8" s="42"/>
      <c r="X8" s="45"/>
      <c r="Y8" s="37"/>
      <c r="Z8" s="37"/>
      <c r="AA8" s="37"/>
      <c r="AB8" s="37"/>
      <c r="AC8" s="37"/>
      <c r="AD8" s="37"/>
      <c r="AE8" s="37"/>
      <c r="AF8" s="37"/>
      <c r="AG8" s="37"/>
      <c r="AH8" s="46"/>
      <c r="AI8" s="61"/>
      <c r="AJ8" s="58"/>
      <c r="AK8" s="63"/>
      <c r="AL8" s="50">
        <f t="shared" si="1"/>
        <v>44845</v>
      </c>
      <c r="AM8" s="51">
        <f t="shared" si="2"/>
        <v>-9</v>
      </c>
      <c r="AN8" s="52" t="str">
        <f t="shared" si="3"/>
        <v>Pend. Ejec. Trim.
Pend. Just. Trim.
Pend. Evid. Trim.
</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1" width="15.75"/>
    <col customWidth="1" min="22" max="22" width="15.75"/>
    <col customWidth="1" hidden="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27.88"/>
    <col customWidth="1" min="37" max="37" width="22.88"/>
    <col customWidth="1" min="38" max="38" width="19.63"/>
    <col customWidth="1" min="39" max="39" width="18.75"/>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44845</v>
      </c>
      <c r="AN1" s="15">
        <f>TODAY()-1</f>
        <v>44854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277</v>
      </c>
      <c r="D4" s="37" t="s">
        <v>278</v>
      </c>
      <c r="E4" s="37" t="s">
        <v>69</v>
      </c>
      <c r="F4" s="38">
        <v>2.018011000241E12</v>
      </c>
      <c r="G4" s="37" t="s">
        <v>70</v>
      </c>
      <c r="H4" s="37" t="s">
        <v>71</v>
      </c>
      <c r="I4" s="37" t="s">
        <v>72</v>
      </c>
      <c r="J4" s="37" t="s">
        <v>113</v>
      </c>
      <c r="K4" s="39" t="s">
        <v>74</v>
      </c>
      <c r="L4" s="39" t="s">
        <v>75</v>
      </c>
      <c r="M4" s="39" t="s">
        <v>76</v>
      </c>
      <c r="N4" s="40" t="s">
        <v>279</v>
      </c>
      <c r="O4" s="41"/>
      <c r="P4" s="64">
        <v>1.0</v>
      </c>
      <c r="Q4" s="39" t="s">
        <v>280</v>
      </c>
      <c r="R4" s="41" t="s">
        <v>281</v>
      </c>
      <c r="S4" s="43" t="s">
        <v>107</v>
      </c>
      <c r="T4" s="44">
        <v>0.0</v>
      </c>
      <c r="U4" s="44">
        <v>0.0</v>
      </c>
      <c r="V4" s="64">
        <v>0.0</v>
      </c>
      <c r="W4" s="44">
        <v>1.0</v>
      </c>
      <c r="X4" s="45" t="s">
        <v>282</v>
      </c>
      <c r="Y4" s="37" t="s">
        <v>283</v>
      </c>
      <c r="Z4" s="37" t="s">
        <v>284</v>
      </c>
      <c r="AA4" s="37" t="s">
        <v>285</v>
      </c>
      <c r="AB4" s="37" t="s">
        <v>85</v>
      </c>
      <c r="AC4" s="37" t="s">
        <v>179</v>
      </c>
      <c r="AD4" s="37" t="s">
        <v>87</v>
      </c>
      <c r="AE4" s="37" t="s">
        <v>234</v>
      </c>
      <c r="AF4" s="37" t="s">
        <v>235</v>
      </c>
      <c r="AG4" s="37" t="s">
        <v>90</v>
      </c>
      <c r="AH4" s="46" t="s">
        <v>97</v>
      </c>
      <c r="AI4" s="166">
        <v>0.0</v>
      </c>
      <c r="AJ4" s="48" t="s">
        <v>286</v>
      </c>
      <c r="AK4" s="56" t="s">
        <v>287</v>
      </c>
      <c r="AL4" s="50">
        <f t="shared" ref="AL4:AL17" si="1">$AM$1</f>
        <v>44845</v>
      </c>
      <c r="AM4" s="51">
        <f t="shared" ref="AM4:AM17" si="2">AL4-$AN$1</f>
        <v>-9</v>
      </c>
      <c r="AN4" s="52"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3"/>
      <c r="AP4" s="54"/>
    </row>
    <row r="5" ht="67.5" customHeight="1">
      <c r="A5" s="35"/>
      <c r="B5" s="36">
        <v>2.0</v>
      </c>
      <c r="C5" s="37" t="s">
        <v>277</v>
      </c>
      <c r="D5" s="37" t="s">
        <v>278</v>
      </c>
      <c r="E5" s="37" t="s">
        <v>69</v>
      </c>
      <c r="F5" s="38">
        <v>2.018011000241E12</v>
      </c>
      <c r="G5" s="37" t="s">
        <v>70</v>
      </c>
      <c r="H5" s="37" t="s">
        <v>71</v>
      </c>
      <c r="I5" s="37" t="s">
        <v>72</v>
      </c>
      <c r="J5" s="37" t="s">
        <v>113</v>
      </c>
      <c r="K5" s="39" t="s">
        <v>74</v>
      </c>
      <c r="L5" s="39" t="s">
        <v>75</v>
      </c>
      <c r="M5" s="39" t="s">
        <v>76</v>
      </c>
      <c r="N5" s="40" t="s">
        <v>288</v>
      </c>
      <c r="O5" s="41"/>
      <c r="P5" s="64">
        <v>11.0</v>
      </c>
      <c r="Q5" s="39" t="s">
        <v>289</v>
      </c>
      <c r="R5" s="41" t="s">
        <v>290</v>
      </c>
      <c r="S5" s="43" t="s">
        <v>101</v>
      </c>
      <c r="T5" s="44">
        <v>2.0</v>
      </c>
      <c r="U5" s="44">
        <v>3.0</v>
      </c>
      <c r="V5" s="64">
        <v>3.0</v>
      </c>
      <c r="W5" s="44">
        <v>3.0</v>
      </c>
      <c r="X5" s="45" t="s">
        <v>282</v>
      </c>
      <c r="Y5" s="37" t="s">
        <v>283</v>
      </c>
      <c r="Z5" s="37" t="s">
        <v>284</v>
      </c>
      <c r="AA5" s="37" t="s">
        <v>285</v>
      </c>
      <c r="AB5" s="37" t="s">
        <v>85</v>
      </c>
      <c r="AC5" s="37" t="s">
        <v>179</v>
      </c>
      <c r="AD5" s="37" t="s">
        <v>87</v>
      </c>
      <c r="AE5" s="37" t="s">
        <v>234</v>
      </c>
      <c r="AF5" s="37" t="s">
        <v>235</v>
      </c>
      <c r="AG5" s="37" t="s">
        <v>90</v>
      </c>
      <c r="AH5" s="46" t="s">
        <v>97</v>
      </c>
      <c r="AI5" s="166">
        <v>2.0</v>
      </c>
      <c r="AJ5" s="55" t="s">
        <v>291</v>
      </c>
      <c r="AK5" s="49" t="s">
        <v>292</v>
      </c>
      <c r="AL5" s="50">
        <f t="shared" si="1"/>
        <v>44845</v>
      </c>
      <c r="AM5" s="51">
        <f t="shared" si="2"/>
        <v>-9</v>
      </c>
      <c r="AN5" s="52" t="str">
        <f t="shared" si="3"/>
        <v>Reporte ok</v>
      </c>
      <c r="AO5" s="53"/>
      <c r="AP5" s="54"/>
    </row>
    <row r="6" ht="67.5" customHeight="1">
      <c r="A6" s="35"/>
      <c r="B6" s="36">
        <v>3.0</v>
      </c>
      <c r="C6" s="37" t="s">
        <v>277</v>
      </c>
      <c r="D6" s="37" t="s">
        <v>278</v>
      </c>
      <c r="E6" s="37" t="s">
        <v>69</v>
      </c>
      <c r="F6" s="38">
        <v>2.018011000241E12</v>
      </c>
      <c r="G6" s="37" t="s">
        <v>70</v>
      </c>
      <c r="H6" s="37" t="s">
        <v>71</v>
      </c>
      <c r="I6" s="37" t="s">
        <v>72</v>
      </c>
      <c r="J6" s="37" t="s">
        <v>113</v>
      </c>
      <c r="K6" s="39" t="s">
        <v>74</v>
      </c>
      <c r="L6" s="39" t="s">
        <v>75</v>
      </c>
      <c r="M6" s="39" t="s">
        <v>114</v>
      </c>
      <c r="N6" s="40" t="s">
        <v>293</v>
      </c>
      <c r="O6" s="41"/>
      <c r="P6" s="44">
        <v>1.0</v>
      </c>
      <c r="Q6" s="39" t="s">
        <v>294</v>
      </c>
      <c r="R6" s="41" t="s">
        <v>295</v>
      </c>
      <c r="S6" s="57" t="s">
        <v>101</v>
      </c>
      <c r="T6" s="64">
        <v>0.0</v>
      </c>
      <c r="U6" s="64">
        <v>0.0</v>
      </c>
      <c r="V6" s="44">
        <v>0.0</v>
      </c>
      <c r="W6" s="64">
        <v>0.0</v>
      </c>
      <c r="X6" s="45" t="s">
        <v>282</v>
      </c>
      <c r="Y6" s="37" t="s">
        <v>283</v>
      </c>
      <c r="Z6" s="37" t="s">
        <v>284</v>
      </c>
      <c r="AA6" s="37" t="s">
        <v>285</v>
      </c>
      <c r="AB6" s="37" t="s">
        <v>85</v>
      </c>
      <c r="AC6" s="37" t="s">
        <v>179</v>
      </c>
      <c r="AD6" s="37" t="s">
        <v>87</v>
      </c>
      <c r="AE6" s="37" t="s">
        <v>234</v>
      </c>
      <c r="AF6" s="37" t="s">
        <v>235</v>
      </c>
      <c r="AG6" s="37" t="s">
        <v>90</v>
      </c>
      <c r="AH6" s="46" t="s">
        <v>236</v>
      </c>
      <c r="AI6" s="47">
        <v>0.0</v>
      </c>
      <c r="AJ6" s="58" t="s">
        <v>286</v>
      </c>
      <c r="AK6" s="63" t="s">
        <v>287</v>
      </c>
      <c r="AL6" s="50">
        <f t="shared" si="1"/>
        <v>44845</v>
      </c>
      <c r="AM6" s="51">
        <f t="shared" si="2"/>
        <v>-9</v>
      </c>
      <c r="AN6" s="52" t="str">
        <f t="shared" si="3"/>
        <v>Reporte ok</v>
      </c>
      <c r="AO6" s="53"/>
      <c r="AP6" s="54"/>
    </row>
    <row r="7" ht="67.5" customHeight="1">
      <c r="A7" s="35"/>
      <c r="B7" s="36"/>
      <c r="C7" s="37"/>
      <c r="D7" s="37"/>
      <c r="E7" s="37"/>
      <c r="F7" s="38"/>
      <c r="G7" s="37"/>
      <c r="H7" s="37"/>
      <c r="I7" s="37"/>
      <c r="J7" s="37"/>
      <c r="K7" s="39"/>
      <c r="L7" s="39"/>
      <c r="M7" s="39"/>
      <c r="N7" s="40"/>
      <c r="O7" s="41"/>
      <c r="P7" s="42"/>
      <c r="Q7" s="39"/>
      <c r="R7" s="41"/>
      <c r="S7" s="57"/>
      <c r="T7" s="42"/>
      <c r="U7" s="42"/>
      <c r="V7" s="42"/>
      <c r="W7" s="42"/>
      <c r="X7" s="45"/>
      <c r="Y7" s="37"/>
      <c r="Z7" s="37"/>
      <c r="AA7" s="37"/>
      <c r="AB7" s="37"/>
      <c r="AC7" s="37"/>
      <c r="AD7" s="37"/>
      <c r="AE7" s="37"/>
      <c r="AF7" s="37"/>
      <c r="AG7" s="37"/>
      <c r="AH7" s="46"/>
      <c r="AI7" s="61"/>
      <c r="AJ7" s="58"/>
      <c r="AK7" s="65"/>
      <c r="AL7" s="50">
        <f t="shared" si="1"/>
        <v>44845</v>
      </c>
      <c r="AM7" s="51">
        <f t="shared" si="2"/>
        <v>-9</v>
      </c>
      <c r="AN7" s="52" t="str">
        <f t="shared" si="3"/>
        <v>Pend. Ejec. Trim.
Pend. Just. Trim.
Pend. Evid. Trim.
</v>
      </c>
      <c r="AO7" s="53"/>
      <c r="AP7" s="54"/>
    </row>
    <row r="8" ht="67.5" customHeight="1">
      <c r="A8" s="35"/>
      <c r="B8" s="36"/>
      <c r="C8" s="37"/>
      <c r="D8" s="37"/>
      <c r="E8" s="37"/>
      <c r="F8" s="38"/>
      <c r="G8" s="37"/>
      <c r="H8" s="37"/>
      <c r="I8" s="37"/>
      <c r="J8" s="37"/>
      <c r="K8" s="39"/>
      <c r="L8" s="39"/>
      <c r="M8" s="39"/>
      <c r="N8" s="40"/>
      <c r="O8" s="41"/>
      <c r="P8" s="42"/>
      <c r="Q8" s="39"/>
      <c r="R8" s="41"/>
      <c r="S8" s="57"/>
      <c r="T8" s="42"/>
      <c r="U8" s="42"/>
      <c r="V8" s="42"/>
      <c r="W8" s="42"/>
      <c r="X8" s="45"/>
      <c r="Y8" s="37"/>
      <c r="Z8" s="37"/>
      <c r="AA8" s="37"/>
      <c r="AB8" s="37"/>
      <c r="AC8" s="37"/>
      <c r="AD8" s="37"/>
      <c r="AE8" s="37"/>
      <c r="AF8" s="37"/>
      <c r="AG8" s="37"/>
      <c r="AH8" s="46"/>
      <c r="AI8" s="61"/>
      <c r="AJ8" s="58"/>
      <c r="AK8" s="63"/>
      <c r="AL8" s="50">
        <f t="shared" si="1"/>
        <v>44845</v>
      </c>
      <c r="AM8" s="51">
        <f t="shared" si="2"/>
        <v>-9</v>
      </c>
      <c r="AN8" s="52" t="str">
        <f t="shared" si="3"/>
        <v>Pend. Ejec. Trim.
Pend. Just. Trim.
Pend. Evid. Trim.
</v>
      </c>
      <c r="AO8" s="53"/>
      <c r="AP8" s="54"/>
    </row>
    <row r="9" ht="67.5" customHeight="1">
      <c r="A9" s="35"/>
      <c r="B9" s="36"/>
      <c r="C9" s="37"/>
      <c r="D9" s="37"/>
      <c r="E9" s="37"/>
      <c r="F9" s="38"/>
      <c r="G9" s="37"/>
      <c r="H9" s="37"/>
      <c r="I9" s="37"/>
      <c r="J9" s="37"/>
      <c r="K9" s="39"/>
      <c r="L9" s="39"/>
      <c r="M9" s="39"/>
      <c r="N9" s="40"/>
      <c r="O9" s="41"/>
      <c r="P9" s="42"/>
      <c r="Q9" s="39"/>
      <c r="R9" s="41"/>
      <c r="S9" s="57"/>
      <c r="T9" s="42"/>
      <c r="U9" s="42"/>
      <c r="V9" s="42"/>
      <c r="W9" s="42"/>
      <c r="X9" s="45"/>
      <c r="Y9" s="37"/>
      <c r="Z9" s="37"/>
      <c r="AA9" s="37"/>
      <c r="AB9" s="37"/>
      <c r="AC9" s="37"/>
      <c r="AD9" s="37"/>
      <c r="AE9" s="37"/>
      <c r="AF9" s="37"/>
      <c r="AG9" s="37"/>
      <c r="AH9" s="46"/>
      <c r="AI9" s="47"/>
      <c r="AJ9" s="58"/>
      <c r="AK9" s="65"/>
      <c r="AL9" s="50">
        <f t="shared" si="1"/>
        <v>44845</v>
      </c>
      <c r="AM9" s="51">
        <f t="shared" si="2"/>
        <v>-9</v>
      </c>
      <c r="AN9" s="52" t="str">
        <f t="shared" si="3"/>
        <v>Pend. Ejec. Trim.
Pend. Just. Trim.
Pend. Evid. Trim.
</v>
      </c>
      <c r="AO9" s="53"/>
      <c r="AP9" s="54"/>
    </row>
    <row r="10" ht="67.5" customHeight="1">
      <c r="A10" s="35"/>
      <c r="B10" s="36"/>
      <c r="C10" s="37"/>
      <c r="D10" s="37"/>
      <c r="E10" s="37"/>
      <c r="F10" s="38"/>
      <c r="G10" s="37"/>
      <c r="H10" s="37"/>
      <c r="I10" s="37"/>
      <c r="J10" s="37"/>
      <c r="K10" s="39"/>
      <c r="L10" s="39"/>
      <c r="M10" s="39"/>
      <c r="N10" s="40"/>
      <c r="O10" s="41"/>
      <c r="P10" s="42"/>
      <c r="Q10" s="39"/>
      <c r="R10" s="41"/>
      <c r="S10" s="57"/>
      <c r="T10" s="42"/>
      <c r="U10" s="42"/>
      <c r="V10" s="42"/>
      <c r="W10" s="42"/>
      <c r="X10" s="45"/>
      <c r="Y10" s="37"/>
      <c r="Z10" s="37"/>
      <c r="AA10" s="37"/>
      <c r="AB10" s="37"/>
      <c r="AC10" s="37"/>
      <c r="AD10" s="37"/>
      <c r="AE10" s="37"/>
      <c r="AF10" s="37"/>
      <c r="AG10" s="37"/>
      <c r="AH10" s="46"/>
      <c r="AI10" s="61"/>
      <c r="AJ10" s="58"/>
      <c r="AK10" s="63"/>
      <c r="AL10" s="50">
        <f t="shared" si="1"/>
        <v>44845</v>
      </c>
      <c r="AM10" s="51">
        <f t="shared" si="2"/>
        <v>-9</v>
      </c>
      <c r="AN10" s="52" t="str">
        <f t="shared" si="3"/>
        <v>Pend. Ejec. Trim.
Pend. Just. Trim.
Pend. Evid. Trim.
</v>
      </c>
      <c r="AO10" s="53"/>
      <c r="AP10" s="54"/>
    </row>
    <row r="11" ht="67.5" customHeight="1">
      <c r="A11" s="35"/>
      <c r="B11" s="36"/>
      <c r="C11" s="37"/>
      <c r="D11" s="37"/>
      <c r="E11" s="37"/>
      <c r="F11" s="38"/>
      <c r="G11" s="37"/>
      <c r="H11" s="37"/>
      <c r="I11" s="37"/>
      <c r="J11" s="37"/>
      <c r="K11" s="39"/>
      <c r="L11" s="39"/>
      <c r="M11" s="39"/>
      <c r="N11" s="40"/>
      <c r="O11" s="41"/>
      <c r="P11" s="42"/>
      <c r="Q11" s="39"/>
      <c r="R11" s="41"/>
      <c r="S11" s="57"/>
      <c r="T11" s="42"/>
      <c r="U11" s="42"/>
      <c r="V11" s="42"/>
      <c r="W11" s="42"/>
      <c r="X11" s="45"/>
      <c r="Y11" s="37"/>
      <c r="Z11" s="37"/>
      <c r="AA11" s="37"/>
      <c r="AB11" s="37"/>
      <c r="AC11" s="37"/>
      <c r="AD11" s="37"/>
      <c r="AE11" s="37"/>
      <c r="AF11" s="37"/>
      <c r="AG11" s="37"/>
      <c r="AH11" s="46"/>
      <c r="AI11" s="61"/>
      <c r="AJ11" s="58"/>
      <c r="AK11" s="63"/>
      <c r="AL11" s="50">
        <f t="shared" si="1"/>
        <v>44845</v>
      </c>
      <c r="AM11" s="51">
        <f t="shared" si="2"/>
        <v>-9</v>
      </c>
      <c r="AN11" s="52" t="str">
        <f t="shared" si="3"/>
        <v>Pend. Ejec. Trim.
Pend. Just. Trim.
Pend. Evid. Trim.
</v>
      </c>
      <c r="AO11" s="53"/>
      <c r="AP11" s="54"/>
    </row>
    <row r="12" ht="67.5" customHeight="1">
      <c r="A12" s="35"/>
      <c r="B12" s="36"/>
      <c r="C12" s="37"/>
      <c r="D12" s="37"/>
      <c r="E12" s="37"/>
      <c r="F12" s="38"/>
      <c r="G12" s="37"/>
      <c r="H12" s="37"/>
      <c r="I12" s="37"/>
      <c r="J12" s="37"/>
      <c r="K12" s="39"/>
      <c r="L12" s="39"/>
      <c r="M12" s="39"/>
      <c r="N12" s="40"/>
      <c r="O12" s="41"/>
      <c r="P12" s="42"/>
      <c r="Q12" s="39"/>
      <c r="R12" s="41"/>
      <c r="S12" s="57"/>
      <c r="T12" s="42"/>
      <c r="U12" s="42"/>
      <c r="V12" s="42"/>
      <c r="W12" s="42"/>
      <c r="X12" s="45"/>
      <c r="Y12" s="37"/>
      <c r="Z12" s="37"/>
      <c r="AA12" s="37"/>
      <c r="AB12" s="37"/>
      <c r="AC12" s="37"/>
      <c r="AD12" s="37"/>
      <c r="AE12" s="37"/>
      <c r="AF12" s="37"/>
      <c r="AG12" s="37"/>
      <c r="AH12" s="46"/>
      <c r="AI12" s="61"/>
      <c r="AJ12" s="66"/>
      <c r="AK12" s="65"/>
      <c r="AL12" s="50">
        <f t="shared" si="1"/>
        <v>44845</v>
      </c>
      <c r="AM12" s="51">
        <f t="shared" si="2"/>
        <v>-9</v>
      </c>
      <c r="AN12" s="52" t="str">
        <f t="shared" si="3"/>
        <v>Pend. Ejec. Trim.
Pend. Just. Trim.
Pend. Evid. Trim.
</v>
      </c>
      <c r="AO12" s="53"/>
      <c r="AP12" s="54"/>
    </row>
    <row r="13" ht="67.5" customHeight="1">
      <c r="A13" s="35"/>
      <c r="B13" s="36"/>
      <c r="C13" s="37"/>
      <c r="D13" s="37"/>
      <c r="E13" s="37"/>
      <c r="F13" s="38"/>
      <c r="G13" s="37"/>
      <c r="H13" s="37"/>
      <c r="I13" s="37"/>
      <c r="J13" s="37"/>
      <c r="K13" s="39"/>
      <c r="L13" s="39"/>
      <c r="M13" s="39"/>
      <c r="N13" s="40"/>
      <c r="O13" s="41"/>
      <c r="P13" s="42"/>
      <c r="Q13" s="39"/>
      <c r="R13" s="41"/>
      <c r="S13" s="57"/>
      <c r="T13" s="42"/>
      <c r="U13" s="42"/>
      <c r="V13" s="42"/>
      <c r="W13" s="42"/>
      <c r="X13" s="45"/>
      <c r="Y13" s="37"/>
      <c r="Z13" s="37"/>
      <c r="AA13" s="37"/>
      <c r="AB13" s="37"/>
      <c r="AC13" s="37"/>
      <c r="AD13" s="37"/>
      <c r="AE13" s="37"/>
      <c r="AF13" s="37"/>
      <c r="AG13" s="37"/>
      <c r="AH13" s="46"/>
      <c r="AI13" s="61"/>
      <c r="AJ13" s="66"/>
      <c r="AK13" s="65"/>
      <c r="AL13" s="50">
        <f t="shared" si="1"/>
        <v>44845</v>
      </c>
      <c r="AM13" s="51">
        <f t="shared" si="2"/>
        <v>-9</v>
      </c>
      <c r="AN13" s="52" t="str">
        <f t="shared" si="3"/>
        <v>Pend. Ejec. Trim.
Pend. Just. Trim.
Pend. Evid. Trim.
</v>
      </c>
      <c r="AO13" s="53"/>
      <c r="AP13" s="54"/>
    </row>
    <row r="14" ht="67.5" customHeight="1">
      <c r="A14" s="35"/>
      <c r="B14" s="36"/>
      <c r="C14" s="37"/>
      <c r="D14" s="37"/>
      <c r="E14" s="37"/>
      <c r="F14" s="38"/>
      <c r="G14" s="37"/>
      <c r="H14" s="37"/>
      <c r="I14" s="37"/>
      <c r="J14" s="37"/>
      <c r="K14" s="39"/>
      <c r="L14" s="39"/>
      <c r="M14" s="39"/>
      <c r="N14" s="40"/>
      <c r="O14" s="41"/>
      <c r="P14" s="42"/>
      <c r="Q14" s="39"/>
      <c r="R14" s="41"/>
      <c r="S14" s="57"/>
      <c r="T14" s="42"/>
      <c r="U14" s="42"/>
      <c r="V14" s="42"/>
      <c r="W14" s="42"/>
      <c r="X14" s="45"/>
      <c r="Y14" s="37"/>
      <c r="Z14" s="37"/>
      <c r="AA14" s="37"/>
      <c r="AB14" s="37"/>
      <c r="AC14" s="37"/>
      <c r="AD14" s="37"/>
      <c r="AE14" s="37"/>
      <c r="AF14" s="37"/>
      <c r="AG14" s="37"/>
      <c r="AH14" s="46"/>
      <c r="AI14" s="61"/>
      <c r="AJ14" s="66"/>
      <c r="AK14" s="65"/>
      <c r="AL14" s="50">
        <f t="shared" si="1"/>
        <v>44845</v>
      </c>
      <c r="AM14" s="51">
        <f t="shared" si="2"/>
        <v>-9</v>
      </c>
      <c r="AN14" s="52" t="str">
        <f t="shared" si="3"/>
        <v>Pend. Ejec. Trim.
Pend. Just. Trim.
Pend. Evid. Trim.
</v>
      </c>
      <c r="AO14" s="53"/>
      <c r="AP14" s="54"/>
    </row>
    <row r="15" ht="67.5" customHeight="1">
      <c r="A15" s="35"/>
      <c r="B15" s="36"/>
      <c r="C15" s="37"/>
      <c r="D15" s="37"/>
      <c r="E15" s="37"/>
      <c r="F15" s="38"/>
      <c r="G15" s="37"/>
      <c r="H15" s="37"/>
      <c r="I15" s="37"/>
      <c r="J15" s="37"/>
      <c r="K15" s="39"/>
      <c r="L15" s="39"/>
      <c r="M15" s="39"/>
      <c r="N15" s="40"/>
      <c r="O15" s="41"/>
      <c r="P15" s="42"/>
      <c r="Q15" s="39"/>
      <c r="R15" s="41"/>
      <c r="S15" s="57"/>
      <c r="T15" s="42"/>
      <c r="U15" s="42"/>
      <c r="V15" s="42"/>
      <c r="W15" s="42"/>
      <c r="X15" s="45"/>
      <c r="Y15" s="37"/>
      <c r="Z15" s="37"/>
      <c r="AA15" s="37"/>
      <c r="AB15" s="37"/>
      <c r="AC15" s="37"/>
      <c r="AD15" s="37"/>
      <c r="AE15" s="37"/>
      <c r="AF15" s="37"/>
      <c r="AG15" s="37"/>
      <c r="AH15" s="46"/>
      <c r="AI15" s="61"/>
      <c r="AJ15" s="66"/>
      <c r="AK15" s="65"/>
      <c r="AL15" s="50">
        <f t="shared" si="1"/>
        <v>44845</v>
      </c>
      <c r="AM15" s="51">
        <f t="shared" si="2"/>
        <v>-9</v>
      </c>
      <c r="AN15" s="52" t="str">
        <f t="shared" si="3"/>
        <v>Pend. Ejec. Trim.
Pend. Just. Trim.
Pend. Evid. Trim.
</v>
      </c>
      <c r="AO15" s="53"/>
      <c r="AP15" s="54"/>
    </row>
    <row r="16" ht="67.5" customHeight="1">
      <c r="A16" s="35"/>
      <c r="B16" s="36"/>
      <c r="C16" s="37"/>
      <c r="D16" s="37"/>
      <c r="E16" s="37"/>
      <c r="F16" s="38"/>
      <c r="G16" s="37"/>
      <c r="H16" s="37"/>
      <c r="I16" s="37"/>
      <c r="J16" s="37"/>
      <c r="K16" s="39"/>
      <c r="L16" s="39"/>
      <c r="M16" s="39"/>
      <c r="N16" s="40"/>
      <c r="O16" s="41"/>
      <c r="P16" s="42"/>
      <c r="Q16" s="39"/>
      <c r="R16" s="41"/>
      <c r="S16" s="57"/>
      <c r="T16" s="42"/>
      <c r="U16" s="42"/>
      <c r="V16" s="42"/>
      <c r="W16" s="42"/>
      <c r="X16" s="45"/>
      <c r="Y16" s="37"/>
      <c r="Z16" s="37"/>
      <c r="AA16" s="37"/>
      <c r="AB16" s="37"/>
      <c r="AC16" s="37"/>
      <c r="AD16" s="37"/>
      <c r="AE16" s="37"/>
      <c r="AF16" s="37"/>
      <c r="AG16" s="37"/>
      <c r="AH16" s="46"/>
      <c r="AI16" s="61"/>
      <c r="AJ16" s="66"/>
      <c r="AK16" s="65"/>
      <c r="AL16" s="50">
        <f t="shared" si="1"/>
        <v>44845</v>
      </c>
      <c r="AM16" s="51">
        <f t="shared" si="2"/>
        <v>-9</v>
      </c>
      <c r="AN16" s="52" t="str">
        <f t="shared" si="3"/>
        <v>Pend. Ejec. Trim.
Pend. Just. Trim.
Pend. Evid. Trim.
</v>
      </c>
      <c r="AO16" s="53"/>
      <c r="AP16" s="54"/>
    </row>
    <row r="17" ht="67.5" customHeight="1">
      <c r="A17" s="35"/>
      <c r="B17" s="67"/>
      <c r="C17" s="68"/>
      <c r="D17" s="68"/>
      <c r="E17" s="68"/>
      <c r="F17" s="69"/>
      <c r="G17" s="68"/>
      <c r="H17" s="68"/>
      <c r="I17" s="68"/>
      <c r="J17" s="68"/>
      <c r="K17" s="70"/>
      <c r="L17" s="70"/>
      <c r="M17" s="70"/>
      <c r="N17" s="71"/>
      <c r="O17" s="72"/>
      <c r="P17" s="73"/>
      <c r="Q17" s="70"/>
      <c r="R17" s="72"/>
      <c r="S17" s="74"/>
      <c r="T17" s="73"/>
      <c r="U17" s="73"/>
      <c r="V17" s="73"/>
      <c r="W17" s="73"/>
      <c r="X17" s="75"/>
      <c r="Y17" s="68"/>
      <c r="Z17" s="68"/>
      <c r="AA17" s="68"/>
      <c r="AB17" s="68"/>
      <c r="AC17" s="68"/>
      <c r="AD17" s="68"/>
      <c r="AE17" s="68"/>
      <c r="AF17" s="68"/>
      <c r="AG17" s="68"/>
      <c r="AH17" s="76"/>
      <c r="AI17" s="77"/>
      <c r="AJ17" s="78"/>
      <c r="AK17" s="79"/>
      <c r="AL17" s="80">
        <f t="shared" si="1"/>
        <v>44845</v>
      </c>
      <c r="AM17" s="81">
        <f t="shared" si="2"/>
        <v>-9</v>
      </c>
      <c r="AN17" s="82" t="str">
        <f t="shared" si="3"/>
        <v>Pend. Ejec. Trim.
Pend. Just. Trim.
Pend. Evid. Trim.
</v>
      </c>
      <c r="AO17" s="83"/>
      <c r="AP17" s="54"/>
    </row>
    <row r="18" ht="15.75" customHeight="1">
      <c r="A18" s="84"/>
      <c r="B18" s="9"/>
      <c r="C18" s="84"/>
      <c r="D18" s="84"/>
      <c r="E18" s="84"/>
      <c r="F18" s="84"/>
      <c r="G18" s="84"/>
      <c r="H18" s="84"/>
      <c r="I18" s="84"/>
      <c r="J18" s="84"/>
      <c r="K18" s="84"/>
      <c r="L18" s="84"/>
      <c r="M18" s="84"/>
      <c r="N18" s="84"/>
      <c r="O18" s="84"/>
      <c r="P18" s="9"/>
      <c r="Q18" s="84"/>
      <c r="R18" s="84"/>
      <c r="S18" s="84"/>
      <c r="T18" s="9"/>
      <c r="U18" s="9"/>
      <c r="V18" s="9"/>
      <c r="W18" s="9"/>
      <c r="X18" s="84"/>
      <c r="Y18" s="84"/>
      <c r="Z18" s="84"/>
      <c r="AA18" s="84"/>
      <c r="AB18" s="84"/>
      <c r="AC18" s="84"/>
      <c r="AD18" s="84"/>
      <c r="AE18" s="84"/>
      <c r="AF18" s="84"/>
      <c r="AG18" s="84"/>
      <c r="AH18" s="84"/>
      <c r="AI18" s="84"/>
      <c r="AJ18" s="84"/>
      <c r="AK18" s="84"/>
      <c r="AL18" s="84"/>
      <c r="AM18" s="84"/>
      <c r="AN18" s="84"/>
      <c r="AO18" s="84"/>
      <c r="AP18" s="84"/>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hyperlinks>
    <hyperlink display="Home" location="Home!A1" ref="B1"/>
    <hyperlink r:id="rId1" ref="AK5"/>
  </hyperlinks>
  <printOptions gridLines="1" horizontalCentered="1"/>
  <pageMargins bottom="0.75" footer="0.0" header="0.0" left="0.7" right="0.7" top="0.75"/>
  <pageSetup cellComments="atEnd" orientation="landscape" pageOrder="overThenDown"/>
  <drawing r:id="rId2"/>
</worksheet>
</file>